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1805" windowHeight="616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(2)'!$A$28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1'!$A$23:$D$27</definedName>
    <definedName name="SIGN" localSheetId="2">'Источники 1  (2)'!$A$28:$D$28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<sst xmlns="http://schemas.openxmlformats.org/spreadsheetml/2006/main" count="522" uniqueCount="414">
  <si>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</si>
  <si>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</si>
  <si>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</si>
  <si>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</si>
  <si>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</si>
  <si>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</si>
  <si>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</si>
  <si>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</si>
  <si>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</si>
  <si>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</si>
  <si>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</si>
  <si>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</si>
  <si>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</si>
  <si>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</si>
  <si>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</si>
  <si>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</si>
  <si>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</si>
  <si>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</si>
  <si>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</si>
  <si>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</si>
  <si>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</si>
  <si>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</si>
  <si>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</si>
  <si>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</si>
  <si>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</si>
  <si>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</si>
  <si>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</si>
  <si>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</si>
  <si>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</si>
  <si>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</si>
  <si>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</si>
  <si>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</si>
  <si>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</si>
  <si>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</si>
  <si>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</si>
  <si>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</si>
  <si>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</si>
  <si>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</si>
  <si>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</si>
  <si>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</si>
  <si>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</si>
  <si>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</si>
  <si>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</si>
  <si>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</si>
  <si>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</si>
  <si>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</si>
  <si>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</si>
  <si>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</si>
  <si>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</si>
  <si>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</si>
  <si>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</si>
  <si>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</si>
  <si>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</si>
  <si>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</si>
  <si>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</si>
  <si>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</si>
  <si>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</si>
  <si>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</si>
  <si>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</si>
  <si>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</si>
  <si>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</si>
  <si>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</si>
  <si>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</si>
  <si>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</si>
  <si>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</si>
  <si>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</si>
  <si>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</si>
  <si>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</si>
  <si>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</si>
  <si>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</si>
  <si>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</si>
  <si>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</si>
  <si>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</si>
  <si>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</si>
  <si>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</si>
  <si>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</si>
  <si>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</si>
  <si>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</si>
  <si>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</si>
  <si>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</si>
  <si>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</si>
  <si>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</si>
  <si>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</si>
  <si>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</si>
  <si>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</si>
  <si>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</si>
  <si>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</si>
  <si>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</si>
  <si>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</si>
  <si>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</si>
  <si>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</si>
  <si>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</si>
  <si>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</si>
  <si>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</si>
  <si>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</si>
  <si>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001 0104 0000000 000 000 </t>
  </si>
  <si>
    <t xml:space="preserve">001 0113 0000000 000 000 </t>
  </si>
  <si>
    <t>Национальная оборона. Мобилизационная и вневойсковая подготовка</t>
  </si>
  <si>
    <t xml:space="preserve">001 0203 0000000 000 000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</si>
  <si>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</si>
  <si>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</si>
  <si>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001 0500 0000000 000 000 </t>
  </si>
  <si>
    <t>ОБРАЗОВАНИЕ.  Молодежная политика и оздоровление детей</t>
  </si>
  <si>
    <t xml:space="preserve">001 0707 0000000 000 000 </t>
  </si>
  <si>
    <t xml:space="preserve">001 0801 0000000 000 000 </t>
  </si>
  <si>
    <t xml:space="preserve">001 1003 0000000 000 000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</si>
  <si>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</si>
  <si>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</si>
  <si>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001 0502 0000000 000 000 </t>
  </si>
  <si>
    <t xml:space="preserve">001 0503 0000000 000 000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</si>
  <si>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</si>
  <si>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</si>
  <si>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</si>
  <si>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</si>
  <si>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</si>
  <si>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</si>
  <si>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</si>
  <si>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</si>
  <si>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</si>
  <si>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</si>
  <si>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</si>
  <si>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</si>
  <si>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</si>
  <si>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</si>
  <si>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>Мероприятия в области коммунального хозяйства</t>
  </si>
  <si>
    <t xml:space="preserve">001 0502 3510500 000 000 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</si>
  <si>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</si>
  <si>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</si>
  <si>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</si>
  <si>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</si>
  <si>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</si>
  <si>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</si>
  <si>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</si>
  <si>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</si>
  <si>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 xml:space="preserve">001 0412 0000000 000 000 </t>
  </si>
  <si>
    <t>Прочие выплаты</t>
  </si>
  <si>
    <t>18210102020011000110</t>
  </si>
  <si>
    <t>18210102030011000110</t>
  </si>
  <si>
    <t>18210102010012000110</t>
  </si>
  <si>
    <t>18210102020012000110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</si>
  <si>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</si>
  <si>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</si>
  <si>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СРЕДСТВА МАССОВОЙ ИНФОРМАЦИИ. Периодическая печать и издательства</t>
  </si>
  <si>
    <t xml:space="preserve">001 1202 0000000 000 000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</si>
  <si>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</si>
  <si>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</si>
  <si>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</si>
  <si>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</si>
  <si>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</si>
  <si>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</si>
  <si>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</si>
  <si>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</si>
  <si>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</si>
  <si>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</si>
  <si>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</si>
  <si>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</si>
  <si>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</si>
  <si>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</si>
  <si>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</si>
  <si>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</si>
  <si>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</si>
  <si>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18210102010014000110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</si>
  <si>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</si>
  <si>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</si>
  <si>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 xml:space="preserve">001 0113 0920300 630 242 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</si>
  <si>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</si>
  <si>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</si>
  <si>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</si>
  <si>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</si>
  <si>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</si>
  <si>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</si>
  <si>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</si>
  <si>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</si>
  <si>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</si>
  <si>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</si>
  <si>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</si>
  <si>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</si>
  <si>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</si>
  <si>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</si>
  <si>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</si>
  <si>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</si>
  <si>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</si>
  <si>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</si>
  <si>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</si>
  <si>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</si>
  <si>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</si>
  <si>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</si>
  <si>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</si>
  <si>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</si>
  <si>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Дорожное хозяйство (дорожные фонды)</t>
  </si>
  <si>
    <t>001 0409 0000000 000 000</t>
  </si>
  <si>
    <t>Жилищное хозяйство</t>
  </si>
  <si>
    <t xml:space="preserve">001 0501 0000000 000 000 </t>
  </si>
  <si>
    <t>Другие вопросы в области жилищно-коммунального хозяйства</t>
  </si>
  <si>
    <t xml:space="preserve">001 0505 0000000 000 000 </t>
  </si>
  <si>
    <t>18210102020013000110</t>
  </si>
  <si>
    <t>025</t>
  </si>
  <si>
    <t xml:space="preserve">002 0103 5210600 540 251 </t>
  </si>
  <si>
    <t xml:space="preserve">001 0502 3510200 810 242  </t>
  </si>
  <si>
    <t xml:space="preserve">001 0505 0029900 611 241 </t>
  </si>
  <si>
    <t xml:space="preserve">001 0801 5210600 540 251 </t>
  </si>
  <si>
    <t>001 1001 4910100 300 263</t>
  </si>
  <si>
    <t xml:space="preserve">001 1202 4579900 622 241 </t>
  </si>
  <si>
    <t xml:space="preserve">001 1202 4579900 621 241 </t>
  </si>
  <si>
    <t xml:space="preserve">001 0801 4409900 621 241 </t>
  </si>
  <si>
    <t xml:space="preserve">001 0801 4409900 622 241 </t>
  </si>
  <si>
    <t xml:space="preserve">002 0102 0020300 121 213 </t>
  </si>
  <si>
    <t xml:space="preserve">002 0102 0020300  121 211 </t>
  </si>
  <si>
    <t xml:space="preserve">002 0103  0020400  121 211 </t>
  </si>
  <si>
    <t xml:space="preserve">002 0103  0020400  121 213 </t>
  </si>
  <si>
    <t xml:space="preserve">001 0104 0020400 121 211 </t>
  </si>
  <si>
    <t xml:space="preserve">001 0203 0013600 121 211 </t>
  </si>
  <si>
    <t xml:space="preserve">001 0203 0013600 121 213 </t>
  </si>
  <si>
    <t xml:space="preserve">002 0103  0020400  242 221 </t>
  </si>
  <si>
    <t xml:space="preserve">002 0103 0020400  244  226 </t>
  </si>
  <si>
    <t xml:space="preserve">002 0103 0020400  244 340 </t>
  </si>
  <si>
    <t xml:space="preserve">001 0104 0020400 121 213 </t>
  </si>
  <si>
    <t xml:space="preserve">001 0104 0020400 122 212 </t>
  </si>
  <si>
    <t xml:space="preserve">001 0104 0020400 242 221 </t>
  </si>
  <si>
    <t xml:space="preserve">001 0104 0020400 244 221 </t>
  </si>
  <si>
    <t xml:space="preserve">001 0104 0020400 244 222 </t>
  </si>
  <si>
    <t xml:space="preserve">001 0104 0020400 244 223 </t>
  </si>
  <si>
    <t>001 0104 0020400 244 224</t>
  </si>
  <si>
    <t xml:space="preserve">001 0104 0020400 243 225 </t>
  </si>
  <si>
    <t xml:space="preserve">001 0104 0020400 242 226 </t>
  </si>
  <si>
    <t xml:space="preserve">001 0104 0020400 244 226 </t>
  </si>
  <si>
    <t xml:space="preserve">001 0104 0020400 852 290 </t>
  </si>
  <si>
    <t xml:space="preserve">001 0104 0020400 242 310 </t>
  </si>
  <si>
    <t xml:space="preserve">001 0104 0020400 242 340 </t>
  </si>
  <si>
    <t xml:space="preserve">001 0104 0020400 244 310 </t>
  </si>
  <si>
    <t xml:space="preserve">001 0104 0020400 244 340 </t>
  </si>
  <si>
    <t xml:space="preserve">001 0113 0920300 244 222 </t>
  </si>
  <si>
    <t xml:space="preserve">001 0113 0920300 244 226 </t>
  </si>
  <si>
    <t xml:space="preserve">001 0113 0920300 244 290 </t>
  </si>
  <si>
    <t xml:space="preserve">001 0113 0920300 244 340 </t>
  </si>
  <si>
    <t xml:space="preserve">001 0203 0013600 244 221 </t>
  </si>
  <si>
    <t xml:space="preserve">001 0203 0013600 244 222 </t>
  </si>
  <si>
    <t xml:space="preserve">001 0203 0013600 242 226 </t>
  </si>
  <si>
    <t xml:space="preserve">001 0203 0013600 242 340 </t>
  </si>
  <si>
    <t xml:space="preserve">001 0203 0013600 244 340 </t>
  </si>
  <si>
    <t xml:space="preserve">001 0309 2190100 244 290 </t>
  </si>
  <si>
    <t>001 0402 2480100 244 242</t>
  </si>
  <si>
    <t xml:space="preserve">001 0412 3380000 244 226 </t>
  </si>
  <si>
    <t xml:space="preserve">001 0412 3400300 244 226 </t>
  </si>
  <si>
    <t xml:space="preserve">001 0502 3510500 244 310 </t>
  </si>
  <si>
    <t xml:space="preserve">001 0503 6000100 244 223 </t>
  </si>
  <si>
    <t xml:space="preserve">001 0503 6000500 244 310 </t>
  </si>
  <si>
    <t xml:space="preserve">001 0707 4310100 244 226 </t>
  </si>
  <si>
    <t xml:space="preserve">001 0707 4310100 244 290 </t>
  </si>
  <si>
    <t xml:space="preserve">001 1105 5129700 244 226 </t>
  </si>
  <si>
    <t xml:space="preserve">001 1105 5129700 244 290 </t>
  </si>
  <si>
    <t>001 1001 4910100 321 263</t>
  </si>
  <si>
    <t xml:space="preserve">001 0503 6000500 244 225 </t>
  </si>
  <si>
    <t xml:space="preserve">001 0503 6000100 243 225 </t>
  </si>
  <si>
    <t xml:space="preserve">001 0503 6000100 243 340 </t>
  </si>
  <si>
    <t xml:space="preserve">001 0502 3510500 243 225 </t>
  </si>
  <si>
    <t xml:space="preserve">001 0502 1020102 411 310  </t>
  </si>
  <si>
    <t xml:space="preserve">001 0501 3500300 243 225 </t>
  </si>
  <si>
    <t xml:space="preserve">001 0409 6000200 243 225 </t>
  </si>
  <si>
    <t>001 0402 2480100 000 000</t>
  </si>
  <si>
    <t xml:space="preserve">001 0503 6000500 244 340 </t>
  </si>
  <si>
    <t xml:space="preserve">001 1003 7950000 321 262 </t>
  </si>
  <si>
    <t xml:space="preserve">001 0104 0020400 244 290 </t>
  </si>
  <si>
    <t>001 0104 0020400 244 225</t>
  </si>
  <si>
    <t xml:space="preserve">001 0113 0920300 244 225 </t>
  </si>
  <si>
    <t xml:space="preserve">001 0502 3510500 243 310 </t>
  </si>
  <si>
    <t xml:space="preserve">001 0502 3510500 243 340 </t>
  </si>
  <si>
    <t>001 0503 6000100 000 000</t>
  </si>
  <si>
    <t>Фонд оплаты труда и страхове взносы</t>
  </si>
  <si>
    <t xml:space="preserve">001 0104 0020400 121 000 </t>
  </si>
  <si>
    <t>Закупка товаров, работ, услуг в сфере информационно-коммуникационных технологий</t>
  </si>
  <si>
    <t xml:space="preserve">001 0104 0020400 242 000 </t>
  </si>
  <si>
    <t>Прочая закупка товаров, работ, услуг в целях капитального ремонта государственного имущества</t>
  </si>
  <si>
    <t xml:space="preserve">001 0104 0020400 244 000 </t>
  </si>
  <si>
    <t xml:space="preserve">001 0113 0920300 244 000 </t>
  </si>
  <si>
    <t xml:space="preserve">002 0102 0020300  121 000 </t>
  </si>
  <si>
    <t xml:space="preserve">001 0503 6000500 244 000 </t>
  </si>
  <si>
    <t>00111705050100000180</t>
  </si>
  <si>
    <t>Прочие неналоговые доходы бюджетов поселений</t>
  </si>
  <si>
    <t>18210102030012000110</t>
  </si>
  <si>
    <t>18210904053101000110</t>
  </si>
  <si>
    <t>029</t>
  </si>
  <si>
    <t>037</t>
  </si>
  <si>
    <t>038</t>
  </si>
  <si>
    <t>Прочие безвозмездные поступления</t>
  </si>
  <si>
    <t>Невыясненные поступления, зачисляемые в бюджеты поселений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</si>
  <si>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</si>
  <si>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</si>
  <si>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039</t>
  </si>
  <si>
    <t>040</t>
  </si>
  <si>
    <t>041</t>
  </si>
  <si>
    <t xml:space="preserve">001 0309 2180100 244 225 </t>
  </si>
  <si>
    <t>001 0309 2180100 244 226</t>
  </si>
  <si>
    <t xml:space="preserve">001 0309 2180100 244 340 </t>
  </si>
  <si>
    <t xml:space="preserve">001 0409 7950000 243 225 </t>
  </si>
  <si>
    <t xml:space="preserve">001 0501 3500300 244 226 </t>
  </si>
  <si>
    <t>Организация и содержание мест захоронения</t>
  </si>
  <si>
    <t xml:space="preserve">001 0503 6000400 244 225 </t>
  </si>
  <si>
    <t>001 0503 6000400 000 000</t>
  </si>
  <si>
    <t>Оказание других видов социальной помощи</t>
  </si>
  <si>
    <t xml:space="preserve">001 1003 5058600 000 000 </t>
  </si>
  <si>
    <t xml:space="preserve">001 1003 5058600 323 226 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</si>
  <si>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</si>
  <si>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</si>
  <si>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 xml:space="preserve">001 1105 5129700 244 222 </t>
  </si>
  <si>
    <t>18210606013103000110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</si>
  <si>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</si>
  <si>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</si>
  <si>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</si>
  <si>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</si>
  <si>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</si>
  <si>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</si>
  <si>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</si>
  <si>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</si>
  <si>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</si>
  <si>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</si>
  <si>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</si>
  <si>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</si>
  <si>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</si>
  <si>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</si>
  <si>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</si>
  <si>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</si>
  <si>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</si>
  <si>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</si>
  <si>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</si>
  <si>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</si>
  <si>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</si>
  <si>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</si>
  <si>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</si>
  <si>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</si>
  <si>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</si>
  <si>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</si>
  <si>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</si>
  <si>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</si>
  <si>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</si>
  <si>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</si>
  <si>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</si>
  <si>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</si>
  <si>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</si>
  <si>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</si>
  <si>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</si>
  <si>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</si>
  <si>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</si>
  <si>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</si>
  <si>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</si>
  <si>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</si>
  <si>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</si>
  <si>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</si>
  <si>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</si>
  <si>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</si>
  <si>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</si>
  <si>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</si>
  <si>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</si>
  <si>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</si>
  <si>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</si>
  <si>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</si>
  <si>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</si>
  <si>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</si>
  <si>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</si>
  <si>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</si>
  <si>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</si>
  <si>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</si>
  <si>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</si>
  <si>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</si>
  <si>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</si>
  <si>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</si>
  <si>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</si>
  <si>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</si>
  <si>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</si>
  <si>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</si>
  <si>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</si>
  <si>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</si>
  <si>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</si>
  <si>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</si>
  <si>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</si>
  <si>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</si>
  <si>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</si>
  <si>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</si>
  <si>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</si>
  <si>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</si>
  <si>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</si>
  <si>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</si>
  <si>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</si>
  <si>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00111701050100000180</t>
  </si>
  <si>
    <t>00120705030100000180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</si>
  <si>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</si>
  <si>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</si>
  <si>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</si>
  <si>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</si>
  <si>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</si>
  <si>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</si>
  <si>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</si>
  <si>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04 июля 2013 г.</t>
  </si>
  <si>
    <t>на 01.07.2013 г.</t>
  </si>
  <si>
    <t>00120202999100000151</t>
  </si>
  <si>
    <t>Прочие субсидии бюджетам поселений</t>
  </si>
  <si>
    <t>14111625085106000140</t>
  </si>
  <si>
    <t xml:space="preserve">001 0409 5224011 243 225 </t>
  </si>
  <si>
    <t xml:space="preserve">001 0409 5224013 243 225 </t>
  </si>
  <si>
    <t xml:space="preserve">001 0502 5224108 411 310  </t>
  </si>
  <si>
    <t>277</t>
  </si>
  <si>
    <t>278</t>
  </si>
  <si>
    <t>279</t>
  </si>
  <si>
    <t>280</t>
  </si>
  <si>
    <t>281</t>
  </si>
  <si>
    <t>042</t>
  </si>
  <si>
    <t>043</t>
  </si>
  <si>
    <t>044</t>
  </si>
  <si>
    <t>045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</si>
  <si>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</si>
  <si>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</si>
  <si>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</si>
  <si>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Денежные взыскания (штрафы) за нарушение водного законодательства на водных объектах, находящихся в собственности поселений (федеральныегосударственные органы, Банк России, органы управления государственными внебюджетными фондами РФ)</t>
  </si>
  <si>
    <t>450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</si>
</sst>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5" fillId="0" borderId="20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2" fontId="4" fillId="0" borderId="22" xfId="57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4" fillId="0" borderId="28" xfId="0" applyNumberFormat="1" applyFont="1" applyBorder="1" applyAlignment="1">
      <alignment horizontal="right" vertical="center"/>
    </xf>
    <xf numFmtId="49" fontId="13" fillId="0" borderId="17" xfId="0" applyNumberFormat="1" applyFont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5" fillId="0" borderId="2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6" fillId="0" borderId="32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" fontId="4" fillId="0" borderId="4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left" vertical="center" wrapText="1"/>
    </xf>
    <xf numFmtId="49" fontId="15" fillId="0" borderId="36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5"/>
  <sheetViews>
    <sheetView showGridLines="0" zoomScalePageLayoutView="0" workbookViewId="0" topLeftCell="A1">
      <selection activeCell="F55" sqref="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26"/>
      <c r="B1" s="126"/>
      <c r="C1" s="126"/>
      <c r="D1" s="126"/>
      <c r="E1" s="3"/>
      <c r="F1" s="3"/>
      <c r="G1" s="4"/>
    </row>
    <row r="2" spans="1:7" ht="15.75" thickBot="1">
      <c r="A2" s="126" t="s">
        <v>26</v>
      </c>
      <c r="B2" s="126"/>
      <c r="C2" s="126"/>
      <c r="D2" s="126"/>
      <c r="E2" s="35"/>
      <c r="F2" s="41"/>
      <c r="G2" s="10" t="s">
        <v>3</v>
      </c>
    </row>
    <row r="3" spans="1:9" ht="12.75">
      <c r="A3" s="2"/>
      <c r="B3" s="2"/>
      <c r="C3" s="2"/>
      <c r="D3" s="1"/>
      <c r="E3" s="41"/>
      <c r="F3" s="44" t="s">
        <v>8</v>
      </c>
      <c r="G3" s="7" t="s">
        <v>15</v>
      </c>
      <c r="I3" s="1"/>
    </row>
    <row r="4" spans="1:9" ht="12.75">
      <c r="A4" s="127" t="s">
        <v>393</v>
      </c>
      <c r="B4" s="127"/>
      <c r="C4" s="127"/>
      <c r="D4" s="127"/>
      <c r="E4" s="1"/>
      <c r="F4" s="49" t="s">
        <v>7</v>
      </c>
      <c r="G4" s="22">
        <v>41456</v>
      </c>
      <c r="I4" s="1"/>
    </row>
    <row r="5" spans="1:9" ht="12.75">
      <c r="A5" s="2"/>
      <c r="B5" s="2"/>
      <c r="C5" s="2"/>
      <c r="D5" s="1"/>
      <c r="E5" s="1"/>
      <c r="F5" s="49" t="s">
        <v>5</v>
      </c>
      <c r="G5" s="36" t="s">
        <v>30</v>
      </c>
      <c r="I5" s="1"/>
    </row>
    <row r="6" spans="1:9" ht="33.75" customHeight="1">
      <c r="A6" s="128" t="s">
        <v>21</v>
      </c>
      <c r="B6" s="128"/>
      <c r="C6" s="103" t="s">
        <v>27</v>
      </c>
      <c r="D6" s="103"/>
      <c r="E6" s="103"/>
      <c r="F6" s="49" t="s">
        <v>22</v>
      </c>
      <c r="G6" s="36" t="s">
        <v>31</v>
      </c>
      <c r="I6" s="1"/>
    </row>
    <row r="7" spans="1:9" ht="33.75" customHeight="1">
      <c r="A7" s="6" t="s">
        <v>13</v>
      </c>
      <c r="B7" s="103" t="s">
        <v>28</v>
      </c>
      <c r="C7" s="103"/>
      <c r="D7" s="103"/>
      <c r="E7" s="103"/>
      <c r="F7" s="49" t="s">
        <v>25</v>
      </c>
      <c r="G7" s="50" t="s">
        <v>73</v>
      </c>
      <c r="I7" s="1"/>
    </row>
    <row r="8" spans="1:9" ht="12.75">
      <c r="A8" s="6" t="s">
        <v>159</v>
      </c>
      <c r="B8" s="6"/>
      <c r="C8" s="6"/>
      <c r="D8" s="5"/>
      <c r="E8" s="1"/>
      <c r="F8" s="49"/>
      <c r="G8" s="8"/>
      <c r="I8" s="1"/>
    </row>
    <row r="9" spans="1:9" ht="13.5" thickBot="1">
      <c r="A9" s="6" t="s">
        <v>29</v>
      </c>
      <c r="B9" s="6"/>
      <c r="C9" s="16"/>
      <c r="D9" s="5"/>
      <c r="E9" s="1"/>
      <c r="F9" s="49" t="s">
        <v>6</v>
      </c>
      <c r="G9" s="9" t="s">
        <v>0</v>
      </c>
      <c r="I9" s="1"/>
    </row>
    <row r="10" spans="1:7" ht="15.75" thickBot="1">
      <c r="A10" s="102" t="s">
        <v>19</v>
      </c>
      <c r="B10" s="102"/>
      <c r="C10" s="102"/>
      <c r="D10" s="102"/>
      <c r="E10" s="34"/>
      <c r="F10" s="34"/>
      <c r="G10" s="11"/>
    </row>
    <row r="11" spans="1:7" ht="3.75" customHeight="1">
      <c r="A11" s="120" t="s">
        <v>4</v>
      </c>
      <c r="B11" s="123" t="s">
        <v>10</v>
      </c>
      <c r="C11" s="123"/>
      <c r="D11" s="112" t="s">
        <v>16</v>
      </c>
      <c r="E11" s="113"/>
      <c r="F11" s="107" t="s">
        <v>11</v>
      </c>
      <c r="G11" s="104" t="s">
        <v>14</v>
      </c>
    </row>
    <row r="12" spans="1:7" ht="3" customHeight="1">
      <c r="A12" s="121"/>
      <c r="B12" s="124"/>
      <c r="C12" s="124"/>
      <c r="D12" s="114"/>
      <c r="E12" s="115"/>
      <c r="F12" s="108"/>
      <c r="G12" s="105"/>
    </row>
    <row r="13" spans="1:7" ht="3" customHeight="1">
      <c r="A13" s="121"/>
      <c r="B13" s="124"/>
      <c r="C13" s="124"/>
      <c r="D13" s="114"/>
      <c r="E13" s="115"/>
      <c r="F13" s="108"/>
      <c r="G13" s="105"/>
    </row>
    <row r="14" spans="1:7" ht="3" customHeight="1">
      <c r="A14" s="121"/>
      <c r="B14" s="124"/>
      <c r="C14" s="124"/>
      <c r="D14" s="114"/>
      <c r="E14" s="115"/>
      <c r="F14" s="108"/>
      <c r="G14" s="105"/>
    </row>
    <row r="15" spans="1:7" ht="3" customHeight="1">
      <c r="A15" s="121"/>
      <c r="B15" s="124"/>
      <c r="C15" s="124"/>
      <c r="D15" s="114"/>
      <c r="E15" s="115"/>
      <c r="F15" s="108"/>
      <c r="G15" s="105"/>
    </row>
    <row r="16" spans="1:7" ht="3" customHeight="1">
      <c r="A16" s="121"/>
      <c r="B16" s="124"/>
      <c r="C16" s="124"/>
      <c r="D16" s="114"/>
      <c r="E16" s="115"/>
      <c r="F16" s="108"/>
      <c r="G16" s="105"/>
    </row>
    <row r="17" spans="1:7" ht="23.25" customHeight="1">
      <c r="A17" s="122"/>
      <c r="B17" s="125"/>
      <c r="C17" s="125"/>
      <c r="D17" s="116"/>
      <c r="E17" s="117"/>
      <c r="F17" s="109"/>
      <c r="G17" s="106"/>
    </row>
    <row r="18" spans="1:7" ht="12" customHeight="1" thickBot="1">
      <c r="A18" s="17">
        <v>1</v>
      </c>
      <c r="B18" s="18">
        <v>2</v>
      </c>
      <c r="C18" s="51"/>
      <c r="D18" s="118" t="s">
        <v>1</v>
      </c>
      <c r="E18" s="119"/>
      <c r="F18" s="48" t="s">
        <v>2</v>
      </c>
      <c r="G18" s="20" t="s">
        <v>12</v>
      </c>
    </row>
    <row r="19" spans="1:7" ht="12.75">
      <c r="A19" s="52" t="s">
        <v>77</v>
      </c>
      <c r="B19" s="29" t="s">
        <v>9</v>
      </c>
      <c r="C19" s="53" t="s">
        <v>81</v>
      </c>
      <c r="D19" s="110">
        <f>SUM(D21:D55)</f>
        <v>140142963</v>
      </c>
      <c r="E19" s="111"/>
      <c r="F19" s="55">
        <f>SUM(F21:F55)</f>
        <v>37246263.91999999</v>
      </c>
      <c r="G19" s="24">
        <f aca="true" t="shared" si="0" ref="G19:G35">D19-F19</f>
        <v>102896699.08000001</v>
      </c>
    </row>
    <row r="20" spans="1:7" ht="12.75">
      <c r="A20" s="54" t="s">
        <v>78</v>
      </c>
      <c r="B20" s="32" t="s">
        <v>32</v>
      </c>
      <c r="C20" s="53"/>
      <c r="D20" s="99"/>
      <c r="E20" s="101"/>
      <c r="F20" s="55"/>
      <c r="G20" s="26">
        <f t="shared" si="0"/>
        <v>0</v>
      </c>
    </row>
    <row r="21" spans="1:7" ht="57.75" customHeight="1">
      <c r="A21" s="52" t="s">
        <v>39</v>
      </c>
      <c r="B21" s="32" t="s">
        <v>165</v>
      </c>
      <c r="C21" s="56" t="s">
        <v>82</v>
      </c>
      <c r="D21" s="99">
        <v>15000</v>
      </c>
      <c r="E21" s="101"/>
      <c r="F21" s="55">
        <v>13640</v>
      </c>
      <c r="G21" s="26">
        <f t="shared" si="0"/>
        <v>1360</v>
      </c>
    </row>
    <row r="22" spans="1:7" ht="67.5">
      <c r="A22" s="52" t="s">
        <v>40</v>
      </c>
      <c r="B22" s="32" t="s">
        <v>166</v>
      </c>
      <c r="C22" s="56" t="s">
        <v>130</v>
      </c>
      <c r="D22" s="99">
        <v>5000000</v>
      </c>
      <c r="E22" s="101"/>
      <c r="F22" s="55">
        <v>2089858.47</v>
      </c>
      <c r="G22" s="26">
        <f t="shared" si="0"/>
        <v>2910141.5300000003</v>
      </c>
    </row>
    <row r="23" spans="1:7" ht="46.5" customHeight="1">
      <c r="A23" s="52" t="s">
        <v>41</v>
      </c>
      <c r="B23" s="32" t="s">
        <v>167</v>
      </c>
      <c r="C23" s="56" t="s">
        <v>83</v>
      </c>
      <c r="D23" s="99">
        <v>10000</v>
      </c>
      <c r="E23" s="101"/>
      <c r="F23" s="55"/>
      <c r="G23" s="26">
        <f t="shared" si="0"/>
        <v>10000</v>
      </c>
    </row>
    <row r="24" spans="1:7" ht="45">
      <c r="A24" s="52" t="s">
        <v>42</v>
      </c>
      <c r="B24" s="32" t="s">
        <v>168</v>
      </c>
      <c r="C24" s="56" t="s">
        <v>131</v>
      </c>
      <c r="D24" s="99">
        <v>52000000</v>
      </c>
      <c r="E24" s="101"/>
      <c r="F24" s="55">
        <v>10367596.23</v>
      </c>
      <c r="G24" s="26">
        <f t="shared" si="0"/>
        <v>41632403.769999996</v>
      </c>
    </row>
    <row r="25" spans="1:7" ht="12.75">
      <c r="A25" s="52" t="s">
        <v>278</v>
      </c>
      <c r="B25" s="32" t="s">
        <v>169</v>
      </c>
      <c r="C25" s="56" t="s">
        <v>277</v>
      </c>
      <c r="D25" s="99">
        <v>33287</v>
      </c>
      <c r="E25" s="100"/>
      <c r="F25" s="55">
        <v>170125.04</v>
      </c>
      <c r="G25" s="26">
        <f t="shared" si="0"/>
        <v>-136838.04</v>
      </c>
    </row>
    <row r="26" spans="1:7" ht="22.5">
      <c r="A26" s="52" t="s">
        <v>285</v>
      </c>
      <c r="B26" s="32" t="s">
        <v>170</v>
      </c>
      <c r="C26" s="56" t="s">
        <v>383</v>
      </c>
      <c r="D26" s="45"/>
      <c r="E26" s="80"/>
      <c r="F26" s="55"/>
      <c r="G26" s="26"/>
    </row>
    <row r="27" spans="1:7" ht="22.5">
      <c r="A27" s="52" t="s">
        <v>79</v>
      </c>
      <c r="B27" s="32" t="s">
        <v>171</v>
      </c>
      <c r="C27" s="56" t="s">
        <v>84</v>
      </c>
      <c r="D27" s="99">
        <v>7469100</v>
      </c>
      <c r="E27" s="101"/>
      <c r="F27" s="55">
        <v>4108005</v>
      </c>
      <c r="G27" s="26">
        <f t="shared" si="0"/>
        <v>3361095</v>
      </c>
    </row>
    <row r="28" spans="1:7" ht="36" customHeight="1">
      <c r="A28" s="52" t="s">
        <v>43</v>
      </c>
      <c r="B28" s="32" t="s">
        <v>172</v>
      </c>
      <c r="C28" s="56" t="s">
        <v>85</v>
      </c>
      <c r="D28" s="99">
        <v>399989</v>
      </c>
      <c r="E28" s="101"/>
      <c r="F28" s="55">
        <v>399989</v>
      </c>
      <c r="G28" s="26">
        <f>D28-F28</f>
        <v>0</v>
      </c>
    </row>
    <row r="29" spans="1:7" ht="48.75" customHeight="1">
      <c r="A29" s="52" t="s">
        <v>286</v>
      </c>
      <c r="B29" s="32" t="s">
        <v>173</v>
      </c>
      <c r="C29" s="56" t="s">
        <v>287</v>
      </c>
      <c r="D29" s="99">
        <v>5000000</v>
      </c>
      <c r="E29" s="101"/>
      <c r="F29" s="55"/>
      <c r="G29" s="26"/>
    </row>
    <row r="30" spans="1:7" ht="35.25" customHeight="1">
      <c r="A30" s="52" t="s">
        <v>302</v>
      </c>
      <c r="B30" s="32" t="s">
        <v>174</v>
      </c>
      <c r="C30" s="56" t="s">
        <v>303</v>
      </c>
      <c r="D30" s="99">
        <v>42918700</v>
      </c>
      <c r="E30" s="100"/>
      <c r="F30" s="55"/>
      <c r="G30" s="26"/>
    </row>
    <row r="31" spans="1:7" ht="16.5" customHeight="1">
      <c r="A31" s="52" t="s">
        <v>395</v>
      </c>
      <c r="B31" s="32" t="s">
        <v>175</v>
      </c>
      <c r="C31" s="56" t="s">
        <v>394</v>
      </c>
      <c r="D31" s="99">
        <v>6738074</v>
      </c>
      <c r="E31" s="101"/>
      <c r="F31" s="55">
        <v>6738074</v>
      </c>
      <c r="G31" s="26"/>
    </row>
    <row r="32" spans="1:7" ht="14.25" customHeight="1">
      <c r="A32" s="52" t="s">
        <v>284</v>
      </c>
      <c r="B32" s="32" t="s">
        <v>176</v>
      </c>
      <c r="C32" s="56" t="s">
        <v>384</v>
      </c>
      <c r="D32" s="99">
        <v>1508588.95</v>
      </c>
      <c r="E32" s="100"/>
      <c r="F32" s="55">
        <v>1508588.95</v>
      </c>
      <c r="G32" s="26"/>
    </row>
    <row r="33" spans="1:7" ht="33.75">
      <c r="A33" s="52" t="s">
        <v>162</v>
      </c>
      <c r="B33" s="32" t="s">
        <v>177</v>
      </c>
      <c r="C33" s="56" t="s">
        <v>163</v>
      </c>
      <c r="D33" s="99"/>
      <c r="E33" s="101"/>
      <c r="F33" s="55">
        <v>-549380</v>
      </c>
      <c r="G33" s="26"/>
    </row>
    <row r="34" spans="1:7" ht="67.5">
      <c r="A34" s="52" t="s">
        <v>412</v>
      </c>
      <c r="B34" s="32" t="s">
        <v>178</v>
      </c>
      <c r="C34" s="56" t="s">
        <v>396</v>
      </c>
      <c r="D34" s="129"/>
      <c r="E34" s="130"/>
      <c r="F34" s="55">
        <v>10000</v>
      </c>
      <c r="G34" s="26"/>
    </row>
    <row r="35" spans="1:7" ht="72.75" customHeight="1">
      <c r="A35" s="96" t="s">
        <v>409</v>
      </c>
      <c r="B35" s="32" t="s">
        <v>196</v>
      </c>
      <c r="C35" s="56" t="s">
        <v>128</v>
      </c>
      <c r="D35" s="99">
        <v>3000000</v>
      </c>
      <c r="E35" s="101"/>
      <c r="F35" s="55">
        <v>2687602.01</v>
      </c>
      <c r="G35" s="26">
        <f t="shared" si="0"/>
        <v>312397.9900000002</v>
      </c>
    </row>
    <row r="36" spans="1:7" ht="55.5" customHeight="1">
      <c r="A36" s="96" t="s">
        <v>410</v>
      </c>
      <c r="B36" s="32" t="s">
        <v>179</v>
      </c>
      <c r="C36" s="56" t="s">
        <v>138</v>
      </c>
      <c r="D36" s="99"/>
      <c r="E36" s="101"/>
      <c r="F36" s="55">
        <v>430</v>
      </c>
      <c r="G36" s="26"/>
    </row>
    <row r="37" spans="1:7" ht="55.5" customHeight="1">
      <c r="A37" s="52" t="s">
        <v>80</v>
      </c>
      <c r="B37" s="32" t="s">
        <v>180</v>
      </c>
      <c r="C37" s="56" t="s">
        <v>161</v>
      </c>
      <c r="D37" s="99"/>
      <c r="E37" s="101"/>
      <c r="F37" s="55">
        <v>-1719.1</v>
      </c>
      <c r="G37" s="26"/>
    </row>
    <row r="38" spans="1:7" ht="55.5" customHeight="1">
      <c r="A38" s="52" t="s">
        <v>80</v>
      </c>
      <c r="B38" s="32" t="s">
        <v>181</v>
      </c>
      <c r="C38" s="56" t="s">
        <v>136</v>
      </c>
      <c r="D38" s="99"/>
      <c r="E38" s="101"/>
      <c r="F38" s="55">
        <v>491.41</v>
      </c>
      <c r="G38" s="26"/>
    </row>
    <row r="39" spans="1:7" ht="55.5" customHeight="1">
      <c r="A39" s="52" t="s">
        <v>80</v>
      </c>
      <c r="B39" s="32" t="s">
        <v>281</v>
      </c>
      <c r="C39" s="56" t="s">
        <v>139</v>
      </c>
      <c r="D39" s="99"/>
      <c r="E39" s="101"/>
      <c r="F39" s="55">
        <v>110.36</v>
      </c>
      <c r="G39" s="26"/>
    </row>
    <row r="40" spans="1:7" ht="55.5" customHeight="1">
      <c r="A40" s="52" t="s">
        <v>80</v>
      </c>
      <c r="B40" s="32" t="s">
        <v>182</v>
      </c>
      <c r="C40" s="56" t="s">
        <v>195</v>
      </c>
      <c r="D40" s="99"/>
      <c r="E40" s="101"/>
      <c r="F40" s="55">
        <v>22.83</v>
      </c>
      <c r="G40" s="26"/>
    </row>
    <row r="41" spans="1:7" ht="55.5" customHeight="1">
      <c r="A41" s="52" t="s">
        <v>80</v>
      </c>
      <c r="B41" s="32" t="s">
        <v>183</v>
      </c>
      <c r="C41" s="56" t="s">
        <v>137</v>
      </c>
      <c r="D41" s="99"/>
      <c r="E41" s="101"/>
      <c r="F41" s="55">
        <v>12472.8</v>
      </c>
      <c r="G41" s="26"/>
    </row>
    <row r="42" spans="1:7" ht="55.5" customHeight="1">
      <c r="A42" s="52" t="s">
        <v>80</v>
      </c>
      <c r="B42" s="32" t="s">
        <v>184</v>
      </c>
      <c r="C42" s="56" t="s">
        <v>279</v>
      </c>
      <c r="D42" s="99"/>
      <c r="E42" s="100"/>
      <c r="F42" s="55">
        <v>1</v>
      </c>
      <c r="G42" s="26"/>
    </row>
    <row r="43" spans="1:7" ht="55.5" customHeight="1">
      <c r="A43" s="52" t="s">
        <v>80</v>
      </c>
      <c r="B43" s="32" t="s">
        <v>185</v>
      </c>
      <c r="C43" s="56" t="s">
        <v>160</v>
      </c>
      <c r="D43" s="99"/>
      <c r="E43" s="100"/>
      <c r="F43" s="55">
        <v>300</v>
      </c>
      <c r="G43" s="26"/>
    </row>
    <row r="44" spans="1:7" ht="33.75">
      <c r="A44" s="52" t="s">
        <v>34</v>
      </c>
      <c r="B44" s="32" t="s">
        <v>186</v>
      </c>
      <c r="C44" s="56" t="s">
        <v>86</v>
      </c>
      <c r="D44" s="99">
        <v>1492100</v>
      </c>
      <c r="E44" s="101"/>
      <c r="F44" s="55">
        <v>881720.65</v>
      </c>
      <c r="G44" s="26">
        <f>D44-F44</f>
        <v>610379.35</v>
      </c>
    </row>
    <row r="45" spans="1:7" ht="33.75">
      <c r="A45" s="52" t="s">
        <v>34</v>
      </c>
      <c r="B45" s="32" t="s">
        <v>187</v>
      </c>
      <c r="C45" s="56" t="s">
        <v>87</v>
      </c>
      <c r="D45" s="99"/>
      <c r="E45" s="101"/>
      <c r="F45" s="55">
        <v>5901.15</v>
      </c>
      <c r="G45" s="26"/>
    </row>
    <row r="46" spans="1:7" ht="12.75">
      <c r="A46" s="52" t="s">
        <v>35</v>
      </c>
      <c r="B46" s="32" t="s">
        <v>188</v>
      </c>
      <c r="C46" s="56" t="s">
        <v>88</v>
      </c>
      <c r="D46" s="99">
        <v>50000</v>
      </c>
      <c r="E46" s="101"/>
      <c r="F46" s="55">
        <v>35024.19</v>
      </c>
      <c r="G46" s="26">
        <f>D46-F46</f>
        <v>14975.809999999998</v>
      </c>
    </row>
    <row r="47" spans="1:7" ht="12.75">
      <c r="A47" s="52" t="s">
        <v>36</v>
      </c>
      <c r="B47" s="32" t="s">
        <v>282</v>
      </c>
      <c r="C47" s="56" t="s">
        <v>89</v>
      </c>
      <c r="D47" s="99">
        <v>2950000</v>
      </c>
      <c r="E47" s="101"/>
      <c r="F47" s="55">
        <v>1358957.61</v>
      </c>
      <c r="G47" s="26">
        <f>D47-F47</f>
        <v>1591042.39</v>
      </c>
    </row>
    <row r="48" spans="1:7" ht="12.75">
      <c r="A48" s="52" t="s">
        <v>36</v>
      </c>
      <c r="B48" s="32" t="s">
        <v>283</v>
      </c>
      <c r="C48" s="56" t="s">
        <v>90</v>
      </c>
      <c r="D48" s="99"/>
      <c r="E48" s="101"/>
      <c r="F48" s="55">
        <v>23084.01</v>
      </c>
      <c r="G48" s="26"/>
    </row>
    <row r="49" spans="1:7" ht="56.25">
      <c r="A49" s="52" t="s">
        <v>37</v>
      </c>
      <c r="B49" s="32" t="s">
        <v>288</v>
      </c>
      <c r="C49" s="56" t="s">
        <v>91</v>
      </c>
      <c r="D49" s="99">
        <v>9558124.05</v>
      </c>
      <c r="E49" s="101"/>
      <c r="F49" s="55">
        <v>5608933.5</v>
      </c>
      <c r="G49" s="26">
        <f>D49-F49</f>
        <v>3949190.5500000007</v>
      </c>
    </row>
    <row r="50" spans="1:7" ht="56.25">
      <c r="A50" s="52" t="s">
        <v>37</v>
      </c>
      <c r="B50" s="32" t="s">
        <v>289</v>
      </c>
      <c r="C50" s="56" t="s">
        <v>92</v>
      </c>
      <c r="D50" s="99"/>
      <c r="E50" s="101"/>
      <c r="F50" s="55">
        <v>45091.97</v>
      </c>
      <c r="G50" s="26"/>
    </row>
    <row r="51" spans="1:7" ht="56.25">
      <c r="A51" s="52" t="s">
        <v>37</v>
      </c>
      <c r="B51" s="32" t="s">
        <v>290</v>
      </c>
      <c r="C51" s="56" t="s">
        <v>305</v>
      </c>
      <c r="D51" s="99"/>
      <c r="E51" s="101"/>
      <c r="F51" s="55">
        <v>3572.4</v>
      </c>
      <c r="G51" s="26"/>
    </row>
    <row r="52" spans="1:7" ht="56.25">
      <c r="A52" s="52" t="s">
        <v>38</v>
      </c>
      <c r="B52" s="32" t="s">
        <v>405</v>
      </c>
      <c r="C52" s="56" t="s">
        <v>93</v>
      </c>
      <c r="D52" s="99">
        <v>2000000</v>
      </c>
      <c r="E52" s="101"/>
      <c r="F52" s="55">
        <v>1721974.82</v>
      </c>
      <c r="G52" s="26">
        <f>D52-F52</f>
        <v>278025.17999999993</v>
      </c>
    </row>
    <row r="53" spans="1:7" ht="57" customHeight="1">
      <c r="A53" s="52" t="s">
        <v>38</v>
      </c>
      <c r="B53" s="32" t="s">
        <v>406</v>
      </c>
      <c r="C53" s="56" t="s">
        <v>149</v>
      </c>
      <c r="D53" s="99"/>
      <c r="E53" s="101"/>
      <c r="F53" s="55">
        <v>9558.42</v>
      </c>
      <c r="G53" s="26"/>
    </row>
    <row r="54" spans="1:7" ht="33.75">
      <c r="A54" s="52" t="s">
        <v>140</v>
      </c>
      <c r="B54" s="32" t="s">
        <v>407</v>
      </c>
      <c r="C54" s="56" t="s">
        <v>280</v>
      </c>
      <c r="D54" s="45"/>
      <c r="E54" s="65"/>
      <c r="F54" s="55">
        <v>-1631.85</v>
      </c>
      <c r="G54" s="26"/>
    </row>
    <row r="55" spans="1:7" ht="33.75">
      <c r="A55" s="52" t="s">
        <v>140</v>
      </c>
      <c r="B55" s="32" t="s">
        <v>408</v>
      </c>
      <c r="C55" s="56" t="s">
        <v>141</v>
      </c>
      <c r="D55" s="45"/>
      <c r="E55" s="65"/>
      <c r="F55" s="55">
        <v>-2130.95</v>
      </c>
      <c r="G55" s="26"/>
    </row>
  </sheetData>
  <sheetProtection/>
  <mergeCells count="48">
    <mergeCell ref="D30:E30"/>
    <mergeCell ref="C11:C17"/>
    <mergeCell ref="D23:E23"/>
    <mergeCell ref="D40:E40"/>
    <mergeCell ref="D25:E25"/>
    <mergeCell ref="D32:E32"/>
    <mergeCell ref="D31:E31"/>
    <mergeCell ref="D34:E34"/>
    <mergeCell ref="A11:A17"/>
    <mergeCell ref="B11:B17"/>
    <mergeCell ref="D28:E28"/>
    <mergeCell ref="D24:E24"/>
    <mergeCell ref="D29:E29"/>
    <mergeCell ref="A1:D1"/>
    <mergeCell ref="A2:D2"/>
    <mergeCell ref="A4:D4"/>
    <mergeCell ref="A6:B6"/>
    <mergeCell ref="C6:E6"/>
    <mergeCell ref="A10:D10"/>
    <mergeCell ref="B7:E7"/>
    <mergeCell ref="G11:G17"/>
    <mergeCell ref="D22:E22"/>
    <mergeCell ref="D21:E21"/>
    <mergeCell ref="F11:F17"/>
    <mergeCell ref="D20:E20"/>
    <mergeCell ref="D19:E19"/>
    <mergeCell ref="D11:E17"/>
    <mergeCell ref="D18:E18"/>
    <mergeCell ref="D53:E53"/>
    <mergeCell ref="D44:E44"/>
    <mergeCell ref="D49:E49"/>
    <mergeCell ref="D45:E45"/>
    <mergeCell ref="D50:E50"/>
    <mergeCell ref="D47:E47"/>
    <mergeCell ref="D48:E48"/>
    <mergeCell ref="D52:E52"/>
    <mergeCell ref="D51:E51"/>
    <mergeCell ref="D46:E46"/>
    <mergeCell ref="D42:E42"/>
    <mergeCell ref="D43:E43"/>
    <mergeCell ref="D38:E38"/>
    <mergeCell ref="D36:E36"/>
    <mergeCell ref="D27:E27"/>
    <mergeCell ref="D35:E35"/>
    <mergeCell ref="D39:E39"/>
    <mergeCell ref="D37:E37"/>
    <mergeCell ref="D41:E41"/>
    <mergeCell ref="D33:E33"/>
  </mergeCells>
  <conditionalFormatting sqref="G38 G19:G26 G33:G35 G47:G50 G44:G45">
    <cfRule type="cellIs" priority="24" dxfId="34" operator="equal" stopIfTrue="1">
      <formula>0</formula>
    </cfRule>
  </conditionalFormatting>
  <conditionalFormatting sqref="G36">
    <cfRule type="cellIs" priority="23" dxfId="34" operator="equal" stopIfTrue="1">
      <formula>0</formula>
    </cfRule>
  </conditionalFormatting>
  <conditionalFormatting sqref="G39">
    <cfRule type="cellIs" priority="22" dxfId="34" operator="equal" stopIfTrue="1">
      <formula>0</formula>
    </cfRule>
  </conditionalFormatting>
  <conditionalFormatting sqref="G41">
    <cfRule type="cellIs" priority="21" dxfId="34" operator="equal" stopIfTrue="1">
      <formula>0</formula>
    </cfRule>
  </conditionalFormatting>
  <conditionalFormatting sqref="G46">
    <cfRule type="cellIs" priority="20" dxfId="34" operator="equal" stopIfTrue="1">
      <formula>0</formula>
    </cfRule>
  </conditionalFormatting>
  <conditionalFormatting sqref="G52">
    <cfRule type="cellIs" priority="19" dxfId="34" operator="equal" stopIfTrue="1">
      <formula>0</formula>
    </cfRule>
  </conditionalFormatting>
  <conditionalFormatting sqref="G55">
    <cfRule type="cellIs" priority="17" dxfId="34" operator="equal" stopIfTrue="1">
      <formula>0</formula>
    </cfRule>
  </conditionalFormatting>
  <conditionalFormatting sqref="G27">
    <cfRule type="cellIs" priority="16" dxfId="34" operator="equal" stopIfTrue="1">
      <formula>0</formula>
    </cfRule>
  </conditionalFormatting>
  <conditionalFormatting sqref="G53">
    <cfRule type="cellIs" priority="15" dxfId="34" operator="equal" stopIfTrue="1">
      <formula>0</formula>
    </cfRule>
  </conditionalFormatting>
  <conditionalFormatting sqref="G43">
    <cfRule type="cellIs" priority="8" dxfId="34" operator="equal" stopIfTrue="1">
      <formula>0</formula>
    </cfRule>
  </conditionalFormatting>
  <conditionalFormatting sqref="G37">
    <cfRule type="cellIs" priority="6" dxfId="34" operator="equal" stopIfTrue="1">
      <formula>0</formula>
    </cfRule>
  </conditionalFormatting>
  <conditionalFormatting sqref="G28:G32">
    <cfRule type="cellIs" priority="5" dxfId="34" operator="equal" stopIfTrue="1">
      <formula>0</formula>
    </cfRule>
  </conditionalFormatting>
  <conditionalFormatting sqref="G40">
    <cfRule type="cellIs" priority="4" dxfId="34" operator="equal" stopIfTrue="1">
      <formula>0</formula>
    </cfRule>
  </conditionalFormatting>
  <conditionalFormatting sqref="G42">
    <cfRule type="cellIs" priority="3" dxfId="34" operator="equal" stopIfTrue="1">
      <formula>0</formula>
    </cfRule>
  </conditionalFormatting>
  <conditionalFormatting sqref="G54">
    <cfRule type="cellIs" priority="2" dxfId="34" operator="equal" stopIfTrue="1">
      <formula>0</formula>
    </cfRule>
  </conditionalFormatting>
  <conditionalFormatting sqref="G51">
    <cfRule type="cellIs" priority="1" dxfId="3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32"/>
  <sheetViews>
    <sheetView showGridLines="0" zoomScalePageLayoutView="0" workbookViewId="0" topLeftCell="A48">
      <selection activeCell="B133" sqref="B133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47" t="s">
        <v>20</v>
      </c>
      <c r="B2" s="147"/>
      <c r="C2" s="147"/>
      <c r="D2" s="147"/>
      <c r="E2" s="147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8" t="s">
        <v>4</v>
      </c>
      <c r="B4" s="82"/>
      <c r="C4" s="151" t="s">
        <v>23</v>
      </c>
      <c r="D4" s="152"/>
      <c r="E4" s="107" t="s">
        <v>16</v>
      </c>
      <c r="F4" s="143" t="s">
        <v>11</v>
      </c>
      <c r="G4" s="104" t="s">
        <v>14</v>
      </c>
    </row>
    <row r="5" spans="1:7" ht="5.25" customHeight="1">
      <c r="A5" s="149"/>
      <c r="B5" s="83"/>
      <c r="C5" s="153"/>
      <c r="D5" s="154"/>
      <c r="E5" s="108"/>
      <c r="F5" s="144"/>
      <c r="G5" s="105"/>
    </row>
    <row r="6" spans="1:7" ht="9" customHeight="1">
      <c r="A6" s="149"/>
      <c r="B6" s="83"/>
      <c r="C6" s="153"/>
      <c r="D6" s="154"/>
      <c r="E6" s="108"/>
      <c r="F6" s="144"/>
      <c r="G6" s="105"/>
    </row>
    <row r="7" spans="1:7" ht="6" customHeight="1">
      <c r="A7" s="149"/>
      <c r="B7" s="83"/>
      <c r="C7" s="153"/>
      <c r="D7" s="154"/>
      <c r="E7" s="108"/>
      <c r="F7" s="144"/>
      <c r="G7" s="105"/>
    </row>
    <row r="8" spans="1:7" ht="6" customHeight="1">
      <c r="A8" s="149"/>
      <c r="B8" s="83"/>
      <c r="C8" s="153"/>
      <c r="D8" s="154"/>
      <c r="E8" s="108"/>
      <c r="F8" s="144"/>
      <c r="G8" s="105"/>
    </row>
    <row r="9" spans="1:7" ht="10.5" customHeight="1">
      <c r="A9" s="149"/>
      <c r="B9" s="83"/>
      <c r="C9" s="153"/>
      <c r="D9" s="154"/>
      <c r="E9" s="108"/>
      <c r="F9" s="144"/>
      <c r="G9" s="105"/>
    </row>
    <row r="10" spans="1:7" ht="3.75" customHeight="1" hidden="1">
      <c r="A10" s="149"/>
      <c r="B10" s="83"/>
      <c r="C10" s="153"/>
      <c r="D10" s="154"/>
      <c r="E10" s="108"/>
      <c r="F10" s="37"/>
      <c r="G10" s="46"/>
    </row>
    <row r="11" spans="1:7" ht="12.75" customHeight="1" hidden="1">
      <c r="A11" s="150"/>
      <c r="B11" s="84"/>
      <c r="C11" s="155"/>
      <c r="D11" s="156"/>
      <c r="E11" s="109"/>
      <c r="F11" s="40"/>
      <c r="G11" s="47"/>
    </row>
    <row r="12" spans="1:7" ht="13.5" customHeight="1" thickBot="1">
      <c r="A12" s="17">
        <v>1</v>
      </c>
      <c r="B12" s="85"/>
      <c r="C12" s="141">
        <v>3</v>
      </c>
      <c r="D12" s="142"/>
      <c r="E12" s="19" t="s">
        <v>1</v>
      </c>
      <c r="F12" s="38" t="s">
        <v>2</v>
      </c>
      <c r="G12" s="20" t="s">
        <v>12</v>
      </c>
    </row>
    <row r="13" spans="1:7" ht="12.75">
      <c r="A13" s="23" t="s">
        <v>44</v>
      </c>
      <c r="B13" s="86" t="s">
        <v>306</v>
      </c>
      <c r="C13" s="131" t="s">
        <v>33</v>
      </c>
      <c r="D13" s="132"/>
      <c r="E13" s="24">
        <f>E15+E84+E57+E65+E72+E111+E114+E118+E125+E129</f>
        <v>144442004</v>
      </c>
      <c r="F13" s="24">
        <f>F15+F84+F57+F65+F72+F111+F114+F125+F129+F118</f>
        <v>34287234.61</v>
      </c>
      <c r="G13" s="42">
        <f aca="true" t="shared" si="0" ref="G13:G26">E13-F13</f>
        <v>110154769.39</v>
      </c>
    </row>
    <row r="14" spans="1:7" ht="12.75">
      <c r="A14" s="25" t="s">
        <v>45</v>
      </c>
      <c r="B14" s="87"/>
      <c r="C14" s="133" t="s">
        <v>32</v>
      </c>
      <c r="D14" s="134"/>
      <c r="E14" s="26"/>
      <c r="F14" s="45"/>
      <c r="G14" s="43">
        <f t="shared" si="0"/>
        <v>0</v>
      </c>
    </row>
    <row r="15" spans="1:7" ht="12.75">
      <c r="A15" s="23" t="s">
        <v>46</v>
      </c>
      <c r="B15" s="86"/>
      <c r="C15" s="131" t="s">
        <v>47</v>
      </c>
      <c r="D15" s="132"/>
      <c r="E15" s="24">
        <f>E19+E26+E49+E16</f>
        <v>15750000</v>
      </c>
      <c r="F15" s="24">
        <f>F19+F26+F49+F16</f>
        <v>7159992.58</v>
      </c>
      <c r="G15" s="42">
        <f t="shared" si="0"/>
        <v>8590007.42</v>
      </c>
    </row>
    <row r="16" spans="1:7" ht="33.75">
      <c r="A16" s="23" t="s">
        <v>112</v>
      </c>
      <c r="B16" s="86"/>
      <c r="C16" s="139" t="s">
        <v>275</v>
      </c>
      <c r="D16" s="140"/>
      <c r="E16" s="24">
        <f>E17+E18</f>
        <v>700000</v>
      </c>
      <c r="F16" s="24">
        <f>F17+F18</f>
        <v>238277.91999999998</v>
      </c>
      <c r="G16" s="42">
        <f>E16-F16</f>
        <v>461722.08</v>
      </c>
    </row>
    <row r="17" spans="1:7" ht="12.75">
      <c r="A17" s="25" t="s">
        <v>48</v>
      </c>
      <c r="B17" s="87" t="s">
        <v>307</v>
      </c>
      <c r="C17" s="133" t="s">
        <v>207</v>
      </c>
      <c r="D17" s="134"/>
      <c r="E17" s="26">
        <v>537634</v>
      </c>
      <c r="F17" s="26">
        <v>187277.05</v>
      </c>
      <c r="G17" s="43">
        <f>E17-F17</f>
        <v>350356.95</v>
      </c>
    </row>
    <row r="18" spans="1:7" ht="12.75">
      <c r="A18" s="25" t="s">
        <v>49</v>
      </c>
      <c r="B18" s="87" t="s">
        <v>308</v>
      </c>
      <c r="C18" s="133" t="s">
        <v>206</v>
      </c>
      <c r="D18" s="134"/>
      <c r="E18" s="26">
        <v>162366</v>
      </c>
      <c r="F18" s="26">
        <v>51000.87</v>
      </c>
      <c r="G18" s="43">
        <f>E18-F18</f>
        <v>111365.13</v>
      </c>
    </row>
    <row r="19" spans="1:7" ht="45">
      <c r="A19" s="23" t="s">
        <v>58</v>
      </c>
      <c r="B19" s="86"/>
      <c r="C19" s="131" t="s">
        <v>94</v>
      </c>
      <c r="D19" s="132"/>
      <c r="E19" s="24">
        <f>E22+E23+E24+E20+E21+E25</f>
        <v>1300000</v>
      </c>
      <c r="F19" s="24">
        <f>F22+F23+F24+F20+F21+F25</f>
        <v>546626.42</v>
      </c>
      <c r="G19" s="42">
        <f t="shared" si="0"/>
        <v>753373.58</v>
      </c>
    </row>
    <row r="20" spans="1:7" ht="12.75">
      <c r="A20" s="25" t="s">
        <v>48</v>
      </c>
      <c r="B20" s="87" t="s">
        <v>309</v>
      </c>
      <c r="C20" s="133" t="s">
        <v>208</v>
      </c>
      <c r="D20" s="134"/>
      <c r="E20" s="33">
        <v>846000</v>
      </c>
      <c r="F20" s="33">
        <v>389500.57</v>
      </c>
      <c r="G20" s="43">
        <f t="shared" si="0"/>
        <v>456499.43</v>
      </c>
    </row>
    <row r="21" spans="1:7" ht="12.75">
      <c r="A21" s="25" t="s">
        <v>49</v>
      </c>
      <c r="B21" s="87" t="s">
        <v>310</v>
      </c>
      <c r="C21" s="133" t="s">
        <v>209</v>
      </c>
      <c r="D21" s="134"/>
      <c r="E21" s="33">
        <v>255492</v>
      </c>
      <c r="F21" s="33">
        <v>106025.85</v>
      </c>
      <c r="G21" s="43">
        <f t="shared" si="0"/>
        <v>149466.15</v>
      </c>
    </row>
    <row r="22" spans="1:7" ht="12.75">
      <c r="A22" s="25" t="s">
        <v>50</v>
      </c>
      <c r="B22" s="87" t="s">
        <v>311</v>
      </c>
      <c r="C22" s="133" t="s">
        <v>213</v>
      </c>
      <c r="D22" s="134"/>
      <c r="E22" s="26">
        <v>10600</v>
      </c>
      <c r="F22" s="26">
        <v>7100</v>
      </c>
      <c r="G22" s="43">
        <f t="shared" si="0"/>
        <v>3500</v>
      </c>
    </row>
    <row r="23" spans="1:7" ht="12.75">
      <c r="A23" s="25" t="s">
        <v>54</v>
      </c>
      <c r="B23" s="87" t="s">
        <v>312</v>
      </c>
      <c r="C23" s="133" t="s">
        <v>214</v>
      </c>
      <c r="D23" s="134"/>
      <c r="E23" s="26">
        <v>44908</v>
      </c>
      <c r="F23" s="26"/>
      <c r="G23" s="43">
        <f>E23-F23</f>
        <v>44908</v>
      </c>
    </row>
    <row r="24" spans="1:7" ht="12.75">
      <c r="A24" s="25" t="s">
        <v>57</v>
      </c>
      <c r="B24" s="87" t="s">
        <v>313</v>
      </c>
      <c r="C24" s="133" t="s">
        <v>215</v>
      </c>
      <c r="D24" s="134"/>
      <c r="E24" s="26">
        <v>99000</v>
      </c>
      <c r="F24" s="26"/>
      <c r="G24" s="43">
        <f>E24-F24</f>
        <v>99000</v>
      </c>
    </row>
    <row r="25" spans="1:7" ht="22.5">
      <c r="A25" s="25" t="s">
        <v>64</v>
      </c>
      <c r="B25" s="87" t="s">
        <v>314</v>
      </c>
      <c r="C25" s="133" t="s">
        <v>197</v>
      </c>
      <c r="D25" s="134"/>
      <c r="E25" s="26">
        <v>44000</v>
      </c>
      <c r="F25" s="26">
        <v>44000</v>
      </c>
      <c r="G25" s="43">
        <f>E25-F25</f>
        <v>0</v>
      </c>
    </row>
    <row r="26" spans="1:7" ht="45">
      <c r="A26" s="23" t="s">
        <v>59</v>
      </c>
      <c r="B26" s="86"/>
      <c r="C26" s="131" t="s">
        <v>95</v>
      </c>
      <c r="D26" s="132"/>
      <c r="E26" s="24">
        <f>E27</f>
        <v>8250000</v>
      </c>
      <c r="F26" s="24">
        <f>F27</f>
        <v>3367179.74</v>
      </c>
      <c r="G26" s="42">
        <f t="shared" si="0"/>
        <v>4882820.26</v>
      </c>
    </row>
    <row r="27" spans="1:7" ht="12.75">
      <c r="A27" s="59" t="s">
        <v>110</v>
      </c>
      <c r="B27" s="88"/>
      <c r="C27" s="137" t="s">
        <v>111</v>
      </c>
      <c r="D27" s="138"/>
      <c r="E27" s="60">
        <f>E28+E32+E38+E37+E48+E31</f>
        <v>8250000</v>
      </c>
      <c r="F27" s="60">
        <f>F28+F32+F38+F37+F48+F31</f>
        <v>3367179.74</v>
      </c>
      <c r="G27" s="57">
        <f aca="true" t="shared" si="1" ref="G27:G43">E27-F27</f>
        <v>4882820.26</v>
      </c>
    </row>
    <row r="28" spans="1:7" s="79" customFormat="1" ht="12.75">
      <c r="A28" s="59" t="s">
        <v>268</v>
      </c>
      <c r="B28" s="88"/>
      <c r="C28" s="137" t="s">
        <v>269</v>
      </c>
      <c r="D28" s="138"/>
      <c r="E28" s="60">
        <f>SUM(E29:E30)</f>
        <v>5657190</v>
      </c>
      <c r="F28" s="60">
        <f>SUM(F29:F30)</f>
        <v>2404621.49</v>
      </c>
      <c r="G28" s="57">
        <f t="shared" si="1"/>
        <v>3252568.51</v>
      </c>
    </row>
    <row r="29" spans="1:7" ht="12.75">
      <c r="A29" s="25" t="s">
        <v>48</v>
      </c>
      <c r="B29" s="87" t="s">
        <v>315</v>
      </c>
      <c r="C29" s="133" t="s">
        <v>210</v>
      </c>
      <c r="D29" s="134"/>
      <c r="E29" s="26">
        <v>4345100</v>
      </c>
      <c r="F29" s="26">
        <v>1907479.04</v>
      </c>
      <c r="G29" s="43">
        <f t="shared" si="1"/>
        <v>2437620.96</v>
      </c>
    </row>
    <row r="30" spans="1:7" ht="12.75">
      <c r="A30" s="25" t="s">
        <v>49</v>
      </c>
      <c r="B30" s="87" t="s">
        <v>316</v>
      </c>
      <c r="C30" s="133" t="s">
        <v>216</v>
      </c>
      <c r="D30" s="134"/>
      <c r="E30" s="26">
        <v>1312090</v>
      </c>
      <c r="F30" s="26">
        <v>497142.45</v>
      </c>
      <c r="G30" s="43">
        <f t="shared" si="1"/>
        <v>814947.55</v>
      </c>
    </row>
    <row r="31" spans="1:7" s="93" customFormat="1" ht="12.75">
      <c r="A31" s="31" t="s">
        <v>135</v>
      </c>
      <c r="B31" s="92" t="s">
        <v>317</v>
      </c>
      <c r="C31" s="135" t="s">
        <v>217</v>
      </c>
      <c r="D31" s="136"/>
      <c r="E31" s="33">
        <v>100</v>
      </c>
      <c r="F31" s="33">
        <v>100</v>
      </c>
      <c r="G31" s="58">
        <f t="shared" si="1"/>
        <v>0</v>
      </c>
    </row>
    <row r="32" spans="1:7" s="63" customFormat="1" ht="21">
      <c r="A32" s="59" t="s">
        <v>270</v>
      </c>
      <c r="B32" s="88"/>
      <c r="C32" s="137" t="s">
        <v>271</v>
      </c>
      <c r="D32" s="138"/>
      <c r="E32" s="60">
        <f>SUM(E33:E36)</f>
        <v>774814.55</v>
      </c>
      <c r="F32" s="60">
        <f>SUM(F33:F36)</f>
        <v>308891.47</v>
      </c>
      <c r="G32" s="61">
        <f t="shared" si="1"/>
        <v>465923.0800000001</v>
      </c>
    </row>
    <row r="33" spans="1:7" ht="12.75">
      <c r="A33" s="25" t="s">
        <v>50</v>
      </c>
      <c r="B33" s="87" t="s">
        <v>318</v>
      </c>
      <c r="C33" s="133" t="s">
        <v>218</v>
      </c>
      <c r="D33" s="134"/>
      <c r="E33" s="26">
        <v>120000</v>
      </c>
      <c r="F33" s="26">
        <v>62588.16</v>
      </c>
      <c r="G33" s="43">
        <f t="shared" si="1"/>
        <v>57411.84</v>
      </c>
    </row>
    <row r="34" spans="1:7" ht="12.75">
      <c r="A34" s="25" t="s">
        <v>54</v>
      </c>
      <c r="B34" s="87" t="s">
        <v>319</v>
      </c>
      <c r="C34" s="133" t="s">
        <v>224</v>
      </c>
      <c r="D34" s="134"/>
      <c r="E34" s="26">
        <v>421000</v>
      </c>
      <c r="F34" s="26">
        <v>153464.68</v>
      </c>
      <c r="G34" s="43">
        <f t="shared" si="1"/>
        <v>267535.32</v>
      </c>
    </row>
    <row r="35" spans="1:7" ht="12.75">
      <c r="A35" s="25" t="s">
        <v>56</v>
      </c>
      <c r="B35" s="87" t="s">
        <v>320</v>
      </c>
      <c r="C35" s="133" t="s">
        <v>227</v>
      </c>
      <c r="D35" s="134"/>
      <c r="E35" s="26">
        <v>133814.55</v>
      </c>
      <c r="F35" s="26">
        <v>45898.82</v>
      </c>
      <c r="G35" s="43">
        <f t="shared" si="1"/>
        <v>87915.72999999998</v>
      </c>
    </row>
    <row r="36" spans="1:7" ht="12.75">
      <c r="A36" s="25" t="s">
        <v>57</v>
      </c>
      <c r="B36" s="87" t="s">
        <v>321</v>
      </c>
      <c r="C36" s="133" t="s">
        <v>228</v>
      </c>
      <c r="D36" s="134"/>
      <c r="E36" s="26">
        <v>100000</v>
      </c>
      <c r="F36" s="26">
        <v>46939.81</v>
      </c>
      <c r="G36" s="43">
        <f t="shared" si="1"/>
        <v>53060.19</v>
      </c>
    </row>
    <row r="37" spans="1:7" s="93" customFormat="1" ht="12.75">
      <c r="A37" s="31" t="s">
        <v>53</v>
      </c>
      <c r="B37" s="92" t="s">
        <v>322</v>
      </c>
      <c r="C37" s="135" t="s">
        <v>223</v>
      </c>
      <c r="D37" s="136"/>
      <c r="E37" s="33">
        <v>170551.48</v>
      </c>
      <c r="F37" s="33">
        <v>43165.1</v>
      </c>
      <c r="G37" s="58">
        <f t="shared" si="1"/>
        <v>127386.38</v>
      </c>
    </row>
    <row r="38" spans="1:7" s="79" customFormat="1" ht="31.5">
      <c r="A38" s="59" t="s">
        <v>272</v>
      </c>
      <c r="B38" s="92"/>
      <c r="C38" s="137" t="s">
        <v>273</v>
      </c>
      <c r="D38" s="138"/>
      <c r="E38" s="60">
        <f>SUM(E39:E47)</f>
        <v>1547343.97</v>
      </c>
      <c r="F38" s="60">
        <f>SUM(F39:F47)</f>
        <v>559589.46</v>
      </c>
      <c r="G38" s="61">
        <f t="shared" si="1"/>
        <v>987754.51</v>
      </c>
    </row>
    <row r="39" spans="1:7" ht="12.75">
      <c r="A39" s="25" t="s">
        <v>50</v>
      </c>
      <c r="B39" s="87" t="s">
        <v>323</v>
      </c>
      <c r="C39" s="133" t="s">
        <v>219</v>
      </c>
      <c r="D39" s="134"/>
      <c r="E39" s="26">
        <v>30000</v>
      </c>
      <c r="F39" s="26">
        <v>1968.29</v>
      </c>
      <c r="G39" s="43">
        <f t="shared" si="1"/>
        <v>28031.71</v>
      </c>
    </row>
    <row r="40" spans="1:7" ht="12.75">
      <c r="A40" s="25" t="s">
        <v>51</v>
      </c>
      <c r="B40" s="87" t="s">
        <v>324</v>
      </c>
      <c r="C40" s="133" t="s">
        <v>220</v>
      </c>
      <c r="D40" s="134"/>
      <c r="E40" s="26">
        <v>25000</v>
      </c>
      <c r="F40" s="26">
        <v>6690</v>
      </c>
      <c r="G40" s="43">
        <f t="shared" si="1"/>
        <v>18310</v>
      </c>
    </row>
    <row r="41" spans="1:7" ht="12.75">
      <c r="A41" s="25" t="s">
        <v>52</v>
      </c>
      <c r="B41" s="87" t="s">
        <v>325</v>
      </c>
      <c r="C41" s="133" t="s">
        <v>221</v>
      </c>
      <c r="D41" s="134"/>
      <c r="E41" s="26">
        <v>220000</v>
      </c>
      <c r="F41" s="26">
        <v>66624.36</v>
      </c>
      <c r="G41" s="43">
        <f t="shared" si="1"/>
        <v>153375.64</v>
      </c>
    </row>
    <row r="42" spans="1:7" ht="12.75">
      <c r="A42" s="25" t="s">
        <v>132</v>
      </c>
      <c r="B42" s="87" t="s">
        <v>326</v>
      </c>
      <c r="C42" s="133" t="s">
        <v>222</v>
      </c>
      <c r="D42" s="134"/>
      <c r="E42" s="26">
        <v>271843.97</v>
      </c>
      <c r="F42" s="26">
        <v>115188.12</v>
      </c>
      <c r="G42" s="43">
        <f t="shared" si="1"/>
        <v>156655.84999999998</v>
      </c>
    </row>
    <row r="43" spans="1:7" ht="12.75">
      <c r="A43" s="25" t="s">
        <v>53</v>
      </c>
      <c r="B43" s="87" t="s">
        <v>327</v>
      </c>
      <c r="C43" s="133" t="s">
        <v>263</v>
      </c>
      <c r="D43" s="134"/>
      <c r="E43" s="26">
        <v>50000</v>
      </c>
      <c r="F43" s="26">
        <v>2427.5</v>
      </c>
      <c r="G43" s="43">
        <f t="shared" si="1"/>
        <v>47572.5</v>
      </c>
    </row>
    <row r="44" spans="1:7" ht="12.75">
      <c r="A44" s="25" t="s">
        <v>54</v>
      </c>
      <c r="B44" s="87" t="s">
        <v>328</v>
      </c>
      <c r="C44" s="133" t="s">
        <v>225</v>
      </c>
      <c r="D44" s="134"/>
      <c r="E44" s="26">
        <v>380500</v>
      </c>
      <c r="F44" s="26">
        <v>153417.76</v>
      </c>
      <c r="G44" s="43">
        <f aca="true" t="shared" si="2" ref="G44:G51">E44-F44</f>
        <v>227082.24</v>
      </c>
    </row>
    <row r="45" spans="1:7" ht="12.75">
      <c r="A45" s="25" t="s">
        <v>55</v>
      </c>
      <c r="B45" s="87" t="s">
        <v>329</v>
      </c>
      <c r="C45" s="133" t="s">
        <v>262</v>
      </c>
      <c r="D45" s="134"/>
      <c r="E45" s="26">
        <v>100000</v>
      </c>
      <c r="F45" s="26">
        <v>19251.26</v>
      </c>
      <c r="G45" s="43">
        <f t="shared" si="2"/>
        <v>80748.74</v>
      </c>
    </row>
    <row r="46" spans="1:7" ht="12.75">
      <c r="A46" s="25" t="s">
        <v>56</v>
      </c>
      <c r="B46" s="87" t="s">
        <v>330</v>
      </c>
      <c r="C46" s="133" t="s">
        <v>229</v>
      </c>
      <c r="D46" s="134"/>
      <c r="E46" s="26">
        <v>150000</v>
      </c>
      <c r="F46" s="26">
        <v>28763.81</v>
      </c>
      <c r="G46" s="43">
        <f t="shared" si="2"/>
        <v>121236.19</v>
      </c>
    </row>
    <row r="47" spans="1:7" ht="12.75">
      <c r="A47" s="25" t="s">
        <v>57</v>
      </c>
      <c r="B47" s="87" t="s">
        <v>331</v>
      </c>
      <c r="C47" s="133" t="s">
        <v>230</v>
      </c>
      <c r="D47" s="134"/>
      <c r="E47" s="26">
        <v>320000</v>
      </c>
      <c r="F47" s="26">
        <v>165258.36</v>
      </c>
      <c r="G47" s="43">
        <f t="shared" si="2"/>
        <v>154741.64</v>
      </c>
    </row>
    <row r="48" spans="1:7" s="78" customFormat="1" ht="12.75">
      <c r="A48" s="76" t="s">
        <v>55</v>
      </c>
      <c r="B48" s="90" t="s">
        <v>332</v>
      </c>
      <c r="C48" s="145" t="s">
        <v>226</v>
      </c>
      <c r="D48" s="146"/>
      <c r="E48" s="64">
        <v>100000</v>
      </c>
      <c r="F48" s="64">
        <v>50812.22</v>
      </c>
      <c r="G48" s="77">
        <f t="shared" si="2"/>
        <v>49187.78</v>
      </c>
    </row>
    <row r="49" spans="1:7" s="62" customFormat="1" ht="12.75">
      <c r="A49" s="28" t="s">
        <v>60</v>
      </c>
      <c r="B49" s="89"/>
      <c r="C49" s="139" t="s">
        <v>96</v>
      </c>
      <c r="D49" s="140"/>
      <c r="E49" s="30">
        <f>SUM(E51:E56)</f>
        <v>5500000</v>
      </c>
      <c r="F49" s="30">
        <f>SUM(F51:F56)</f>
        <v>3007908.5</v>
      </c>
      <c r="G49" s="57">
        <f t="shared" si="2"/>
        <v>2492091.5</v>
      </c>
    </row>
    <row r="50" spans="1:7" s="79" customFormat="1" ht="31.5">
      <c r="A50" s="59" t="s">
        <v>272</v>
      </c>
      <c r="B50" s="88"/>
      <c r="C50" s="137" t="s">
        <v>274</v>
      </c>
      <c r="D50" s="138"/>
      <c r="E50" s="60">
        <f>SUM(E51:E55)</f>
        <v>500000</v>
      </c>
      <c r="F50" s="60">
        <f>SUM(F51:F55)</f>
        <v>331408.5</v>
      </c>
      <c r="G50" s="61">
        <f t="shared" si="2"/>
        <v>168591.5</v>
      </c>
    </row>
    <row r="51" spans="1:7" ht="14.25" customHeight="1">
      <c r="A51" s="25" t="s">
        <v>51</v>
      </c>
      <c r="B51" s="87" t="s">
        <v>333</v>
      </c>
      <c r="C51" s="133" t="s">
        <v>231</v>
      </c>
      <c r="D51" s="134"/>
      <c r="E51" s="26">
        <v>180000</v>
      </c>
      <c r="F51" s="26">
        <v>100700</v>
      </c>
      <c r="G51" s="43">
        <f t="shared" si="2"/>
        <v>79300</v>
      </c>
    </row>
    <row r="52" spans="1:7" ht="14.25" customHeight="1">
      <c r="A52" s="25" t="s">
        <v>53</v>
      </c>
      <c r="B52" s="87" t="s">
        <v>334</v>
      </c>
      <c r="C52" s="133" t="s">
        <v>264</v>
      </c>
      <c r="D52" s="134"/>
      <c r="E52" s="26">
        <v>73425</v>
      </c>
      <c r="F52" s="26">
        <v>73425</v>
      </c>
      <c r="G52" s="43"/>
    </row>
    <row r="53" spans="1:7" ht="12.75">
      <c r="A53" s="25" t="s">
        <v>54</v>
      </c>
      <c r="B53" s="87" t="s">
        <v>335</v>
      </c>
      <c r="C53" s="133" t="s">
        <v>232</v>
      </c>
      <c r="D53" s="134"/>
      <c r="E53" s="26">
        <v>51575</v>
      </c>
      <c r="F53" s="26">
        <v>8000</v>
      </c>
      <c r="G53" s="43">
        <f>E53-F53</f>
        <v>43575</v>
      </c>
    </row>
    <row r="54" spans="1:7" ht="12.75">
      <c r="A54" s="25" t="s">
        <v>55</v>
      </c>
      <c r="B54" s="87" t="s">
        <v>336</v>
      </c>
      <c r="C54" s="133" t="s">
        <v>233</v>
      </c>
      <c r="D54" s="134"/>
      <c r="E54" s="26">
        <v>95000</v>
      </c>
      <c r="F54" s="26">
        <v>89283.5</v>
      </c>
      <c r="G54" s="43">
        <f>E54-F54</f>
        <v>5716.5</v>
      </c>
    </row>
    <row r="55" spans="1:7" ht="12.75">
      <c r="A55" s="25" t="s">
        <v>57</v>
      </c>
      <c r="B55" s="87" t="s">
        <v>337</v>
      </c>
      <c r="C55" s="133" t="s">
        <v>234</v>
      </c>
      <c r="D55" s="134"/>
      <c r="E55" s="26">
        <v>100000</v>
      </c>
      <c r="F55" s="26">
        <v>60000</v>
      </c>
      <c r="G55" s="43">
        <f>E55-F55</f>
        <v>40000</v>
      </c>
    </row>
    <row r="56" spans="1:7" s="79" customFormat="1" ht="33.75">
      <c r="A56" s="31" t="s">
        <v>129</v>
      </c>
      <c r="B56" s="92" t="s">
        <v>338</v>
      </c>
      <c r="C56" s="135" t="s">
        <v>164</v>
      </c>
      <c r="D56" s="136"/>
      <c r="E56" s="33">
        <v>5000000</v>
      </c>
      <c r="F56" s="33">
        <v>2676500</v>
      </c>
      <c r="G56" s="58">
        <f>E56-F56</f>
        <v>2323500</v>
      </c>
    </row>
    <row r="57" spans="1:7" ht="22.5">
      <c r="A57" s="23" t="s">
        <v>97</v>
      </c>
      <c r="B57" s="86"/>
      <c r="C57" s="131" t="s">
        <v>98</v>
      </c>
      <c r="D57" s="132"/>
      <c r="E57" s="24">
        <f>SUM(E58:E64)</f>
        <v>399989</v>
      </c>
      <c r="F57" s="24">
        <f>SUM(F58:F64)</f>
        <v>156272.19</v>
      </c>
      <c r="G57" s="42">
        <f>E57-F57</f>
        <v>243716.81</v>
      </c>
    </row>
    <row r="58" spans="1:7" ht="12.75">
      <c r="A58" s="25" t="s">
        <v>48</v>
      </c>
      <c r="B58" s="87" t="s">
        <v>339</v>
      </c>
      <c r="C58" s="133" t="s">
        <v>211</v>
      </c>
      <c r="D58" s="134"/>
      <c r="E58" s="26">
        <v>271443.83</v>
      </c>
      <c r="F58" s="26">
        <v>108386.14</v>
      </c>
      <c r="G58" s="58">
        <f aca="true" t="shared" si="3" ref="G58:G70">E58-F58</f>
        <v>163057.69</v>
      </c>
    </row>
    <row r="59" spans="1:7" ht="12.75">
      <c r="A59" s="25" t="s">
        <v>49</v>
      </c>
      <c r="B59" s="87" t="s">
        <v>340</v>
      </c>
      <c r="C59" s="133" t="s">
        <v>212</v>
      </c>
      <c r="D59" s="134"/>
      <c r="E59" s="26">
        <v>81976.04</v>
      </c>
      <c r="F59" s="26">
        <v>34786.05</v>
      </c>
      <c r="G59" s="43">
        <f t="shared" si="3"/>
        <v>47189.98999999999</v>
      </c>
    </row>
    <row r="60" spans="1:7" ht="12.75">
      <c r="A60" s="25" t="s">
        <v>54</v>
      </c>
      <c r="B60" s="87" t="s">
        <v>341</v>
      </c>
      <c r="C60" s="133" t="s">
        <v>237</v>
      </c>
      <c r="D60" s="134"/>
      <c r="E60" s="26">
        <v>16493.13</v>
      </c>
      <c r="F60" s="26">
        <v>13100</v>
      </c>
      <c r="G60" s="43">
        <f>E60-F60</f>
        <v>3393.130000000001</v>
      </c>
    </row>
    <row r="61" spans="1:7" ht="12.75">
      <c r="A61" s="25" t="s">
        <v>57</v>
      </c>
      <c r="B61" s="87" t="s">
        <v>342</v>
      </c>
      <c r="C61" s="133" t="s">
        <v>238</v>
      </c>
      <c r="D61" s="134"/>
      <c r="E61" s="26">
        <v>8000</v>
      </c>
      <c r="F61" s="26"/>
      <c r="G61" s="43">
        <f>E61-F61</f>
        <v>8000</v>
      </c>
    </row>
    <row r="62" spans="1:7" ht="12.75">
      <c r="A62" s="25" t="s">
        <v>50</v>
      </c>
      <c r="B62" s="87" t="s">
        <v>343</v>
      </c>
      <c r="C62" s="133" t="s">
        <v>235</v>
      </c>
      <c r="D62" s="134"/>
      <c r="E62" s="26">
        <v>3300</v>
      </c>
      <c r="F62" s="26"/>
      <c r="G62" s="43">
        <f t="shared" si="3"/>
        <v>3300</v>
      </c>
    </row>
    <row r="63" spans="1:7" ht="12.75">
      <c r="A63" s="25" t="s">
        <v>51</v>
      </c>
      <c r="B63" s="87" t="s">
        <v>344</v>
      </c>
      <c r="C63" s="133" t="s">
        <v>236</v>
      </c>
      <c r="D63" s="134"/>
      <c r="E63" s="26">
        <v>9720</v>
      </c>
      <c r="F63" s="26"/>
      <c r="G63" s="43">
        <f t="shared" si="3"/>
        <v>9720</v>
      </c>
    </row>
    <row r="64" spans="1:7" ht="12.75">
      <c r="A64" s="25" t="s">
        <v>57</v>
      </c>
      <c r="B64" s="87" t="s">
        <v>345</v>
      </c>
      <c r="C64" s="133" t="s">
        <v>239</v>
      </c>
      <c r="D64" s="134"/>
      <c r="E64" s="26">
        <v>9056</v>
      </c>
      <c r="F64" s="26"/>
      <c r="G64" s="43">
        <f t="shared" si="3"/>
        <v>9056</v>
      </c>
    </row>
    <row r="65" spans="1:7" ht="45">
      <c r="A65" s="23" t="s">
        <v>99</v>
      </c>
      <c r="B65" s="86"/>
      <c r="C65" s="131" t="s">
        <v>100</v>
      </c>
      <c r="D65" s="132"/>
      <c r="E65" s="24">
        <f>E66+E70</f>
        <v>1043772</v>
      </c>
      <c r="F65" s="24">
        <f>F66+F70</f>
        <v>43772</v>
      </c>
      <c r="G65" s="43">
        <f t="shared" si="3"/>
        <v>1000000</v>
      </c>
    </row>
    <row r="66" spans="1:7" s="63" customFormat="1" ht="21">
      <c r="A66" s="59" t="s">
        <v>114</v>
      </c>
      <c r="B66" s="88"/>
      <c r="C66" s="137" t="s">
        <v>113</v>
      </c>
      <c r="D66" s="138"/>
      <c r="E66" s="60">
        <f>E67+E69+E68</f>
        <v>993772</v>
      </c>
      <c r="F66" s="60">
        <f>F67+F69+F68</f>
        <v>43772</v>
      </c>
      <c r="G66" s="61">
        <f t="shared" si="3"/>
        <v>950000</v>
      </c>
    </row>
    <row r="67" spans="1:7" ht="12.75">
      <c r="A67" s="25" t="s">
        <v>53</v>
      </c>
      <c r="B67" s="87" t="s">
        <v>346</v>
      </c>
      <c r="C67" s="133" t="s">
        <v>291</v>
      </c>
      <c r="D67" s="134"/>
      <c r="E67" s="26">
        <v>949000</v>
      </c>
      <c r="F67" s="26"/>
      <c r="G67" s="43">
        <f>E67-F67</f>
        <v>949000</v>
      </c>
    </row>
    <row r="68" spans="1:7" ht="12.75">
      <c r="A68" s="25" t="s">
        <v>54</v>
      </c>
      <c r="B68" s="87" t="s">
        <v>347</v>
      </c>
      <c r="C68" s="133" t="s">
        <v>292</v>
      </c>
      <c r="D68" s="134"/>
      <c r="E68" s="26">
        <v>1000</v>
      </c>
      <c r="F68" s="26"/>
      <c r="G68" s="43">
        <f>E68-F68</f>
        <v>1000</v>
      </c>
    </row>
    <row r="69" spans="1:7" ht="12.75">
      <c r="A69" s="25" t="s">
        <v>57</v>
      </c>
      <c r="B69" s="87" t="s">
        <v>348</v>
      </c>
      <c r="C69" s="133" t="s">
        <v>293</v>
      </c>
      <c r="D69" s="134"/>
      <c r="E69" s="26">
        <v>43772</v>
      </c>
      <c r="F69" s="26">
        <v>43772</v>
      </c>
      <c r="G69" s="43">
        <f t="shared" si="3"/>
        <v>0</v>
      </c>
    </row>
    <row r="70" spans="1:7" s="63" customFormat="1" ht="12.75">
      <c r="A70" s="59" t="s">
        <v>115</v>
      </c>
      <c r="B70" s="88"/>
      <c r="C70" s="137" t="s">
        <v>116</v>
      </c>
      <c r="D70" s="138"/>
      <c r="E70" s="60">
        <f>E71</f>
        <v>50000</v>
      </c>
      <c r="F70" s="60">
        <f>F71</f>
        <v>0</v>
      </c>
      <c r="G70" s="61">
        <f t="shared" si="3"/>
        <v>50000</v>
      </c>
    </row>
    <row r="71" spans="1:7" ht="12.75">
      <c r="A71" s="25" t="s">
        <v>55</v>
      </c>
      <c r="B71" s="87" t="s">
        <v>349</v>
      </c>
      <c r="C71" s="133" t="s">
        <v>240</v>
      </c>
      <c r="D71" s="134"/>
      <c r="E71" s="26">
        <v>50000</v>
      </c>
      <c r="F71" s="26"/>
      <c r="G71" s="58">
        <f aca="true" t="shared" si="4" ref="G71:G84">E71-F71</f>
        <v>50000</v>
      </c>
    </row>
    <row r="72" spans="1:7" ht="12.75">
      <c r="A72" s="23" t="s">
        <v>119</v>
      </c>
      <c r="B72" s="86"/>
      <c r="C72" s="131" t="s">
        <v>118</v>
      </c>
      <c r="D72" s="132"/>
      <c r="E72" s="24">
        <f>E73+E80+E75</f>
        <v>17945774</v>
      </c>
      <c r="F72" s="24">
        <f>F73+F80</f>
        <v>1163242.41</v>
      </c>
      <c r="G72" s="57">
        <f t="shared" si="4"/>
        <v>16782531.59</v>
      </c>
    </row>
    <row r="73" spans="1:7" ht="12.75">
      <c r="A73" s="59" t="s">
        <v>117</v>
      </c>
      <c r="B73" s="88"/>
      <c r="C73" s="137" t="s">
        <v>259</v>
      </c>
      <c r="D73" s="138"/>
      <c r="E73" s="60">
        <f>E74</f>
        <v>50000</v>
      </c>
      <c r="F73" s="60">
        <f>F74</f>
        <v>0</v>
      </c>
      <c r="G73" s="61">
        <f t="shared" si="4"/>
        <v>50000</v>
      </c>
    </row>
    <row r="74" spans="1:7" ht="33.75">
      <c r="A74" s="25" t="s">
        <v>129</v>
      </c>
      <c r="B74" s="87" t="s">
        <v>350</v>
      </c>
      <c r="C74" s="135" t="s">
        <v>241</v>
      </c>
      <c r="D74" s="136"/>
      <c r="E74" s="26">
        <v>50000</v>
      </c>
      <c r="F74" s="26"/>
      <c r="G74" s="43">
        <f t="shared" si="4"/>
        <v>50000</v>
      </c>
    </row>
    <row r="75" spans="1:7" ht="12.75">
      <c r="A75" s="59" t="s">
        <v>189</v>
      </c>
      <c r="B75" s="88"/>
      <c r="C75" s="137" t="s">
        <v>190</v>
      </c>
      <c r="D75" s="138"/>
      <c r="E75" s="30">
        <f>E78+E79+E77+E76</f>
        <v>10803774</v>
      </c>
      <c r="F75" s="30">
        <f>F78+F79+F77+F76</f>
        <v>0</v>
      </c>
      <c r="G75" s="57">
        <f t="shared" si="4"/>
        <v>10803774</v>
      </c>
    </row>
    <row r="76" spans="1:7" ht="12.75">
      <c r="A76" s="25" t="s">
        <v>53</v>
      </c>
      <c r="B76" s="92" t="s">
        <v>351</v>
      </c>
      <c r="C76" s="133" t="s">
        <v>397</v>
      </c>
      <c r="D76" s="134"/>
      <c r="E76" s="33">
        <v>5405146</v>
      </c>
      <c r="F76" s="33"/>
      <c r="G76" s="43">
        <f t="shared" si="4"/>
        <v>5405146</v>
      </c>
    </row>
    <row r="77" spans="1:7" ht="12.75">
      <c r="A77" s="25" t="s">
        <v>53</v>
      </c>
      <c r="B77" s="92" t="s">
        <v>352</v>
      </c>
      <c r="C77" s="133" t="s">
        <v>398</v>
      </c>
      <c r="D77" s="134"/>
      <c r="E77" s="33">
        <v>1332928</v>
      </c>
      <c r="F77" s="33"/>
      <c r="G77" s="43">
        <f t="shared" si="4"/>
        <v>1332928</v>
      </c>
    </row>
    <row r="78" spans="1:7" ht="12.75">
      <c r="A78" s="25" t="s">
        <v>53</v>
      </c>
      <c r="B78" s="87" t="s">
        <v>353</v>
      </c>
      <c r="C78" s="133" t="s">
        <v>258</v>
      </c>
      <c r="D78" s="134"/>
      <c r="E78" s="33">
        <v>2700000</v>
      </c>
      <c r="F78" s="26"/>
      <c r="G78" s="43">
        <f t="shared" si="4"/>
        <v>2700000</v>
      </c>
    </row>
    <row r="79" spans="1:7" ht="12.75">
      <c r="A79" s="25" t="s">
        <v>53</v>
      </c>
      <c r="B79" s="87" t="s">
        <v>354</v>
      </c>
      <c r="C79" s="133" t="s">
        <v>294</v>
      </c>
      <c r="D79" s="134"/>
      <c r="E79" s="33">
        <v>1365700</v>
      </c>
      <c r="F79" s="26"/>
      <c r="G79" s="43">
        <f t="shared" si="4"/>
        <v>1365700</v>
      </c>
    </row>
    <row r="80" spans="1:7" ht="22.5" customHeight="1">
      <c r="A80" s="59" t="s">
        <v>121</v>
      </c>
      <c r="B80" s="88"/>
      <c r="C80" s="137" t="s">
        <v>134</v>
      </c>
      <c r="D80" s="138"/>
      <c r="E80" s="60">
        <f>E81+E82</f>
        <v>7092000</v>
      </c>
      <c r="F80" s="60">
        <f>F81+F83</f>
        <v>1163242.41</v>
      </c>
      <c r="G80" s="61">
        <f t="shared" si="4"/>
        <v>5928757.59</v>
      </c>
    </row>
    <row r="81" spans="1:7" ht="12.75">
      <c r="A81" s="25" t="s">
        <v>54</v>
      </c>
      <c r="B81" s="87" t="s">
        <v>355</v>
      </c>
      <c r="C81" s="133" t="s">
        <v>242</v>
      </c>
      <c r="D81" s="134"/>
      <c r="E81" s="26">
        <v>6592000</v>
      </c>
      <c r="F81" s="26">
        <v>1063742.41</v>
      </c>
      <c r="G81" s="43">
        <f t="shared" si="4"/>
        <v>5528257.59</v>
      </c>
    </row>
    <row r="82" spans="1:7" s="63" customFormat="1" ht="21">
      <c r="A82" s="59" t="s">
        <v>122</v>
      </c>
      <c r="B82" s="88"/>
      <c r="C82" s="137" t="s">
        <v>123</v>
      </c>
      <c r="D82" s="138"/>
      <c r="E82" s="60">
        <f>E83</f>
        <v>500000</v>
      </c>
      <c r="F82" s="60">
        <f>F83</f>
        <v>99500</v>
      </c>
      <c r="G82" s="61">
        <f t="shared" si="4"/>
        <v>400500</v>
      </c>
    </row>
    <row r="83" spans="1:7" ht="12.75">
      <c r="A83" s="25" t="s">
        <v>54</v>
      </c>
      <c r="B83" s="87" t="s">
        <v>356</v>
      </c>
      <c r="C83" s="133" t="s">
        <v>243</v>
      </c>
      <c r="D83" s="134"/>
      <c r="E83" s="26">
        <v>500000</v>
      </c>
      <c r="F83" s="26">
        <v>99500</v>
      </c>
      <c r="G83" s="43">
        <f t="shared" si="4"/>
        <v>400500</v>
      </c>
    </row>
    <row r="84" spans="1:7" ht="12.75">
      <c r="A84" s="23" t="s">
        <v>61</v>
      </c>
      <c r="B84" s="86"/>
      <c r="C84" s="131" t="s">
        <v>101</v>
      </c>
      <c r="D84" s="132"/>
      <c r="E84" s="24">
        <f>E88+E98+E85+E109</f>
        <v>93483823.07</v>
      </c>
      <c r="F84" s="24">
        <f>F88+F98+F85+F109</f>
        <v>19452226.64</v>
      </c>
      <c r="G84" s="42">
        <f t="shared" si="4"/>
        <v>74031596.42999999</v>
      </c>
    </row>
    <row r="85" spans="1:7" ht="12.75">
      <c r="A85" s="23" t="s">
        <v>191</v>
      </c>
      <c r="B85" s="86"/>
      <c r="C85" s="139" t="s">
        <v>192</v>
      </c>
      <c r="D85" s="140"/>
      <c r="E85" s="24">
        <f>E86+E87</f>
        <v>1195700</v>
      </c>
      <c r="F85" s="24">
        <f>F86+F87</f>
        <v>195661.17</v>
      </c>
      <c r="G85" s="58">
        <f aca="true" t="shared" si="5" ref="G85:G99">E85-F85</f>
        <v>1000038.83</v>
      </c>
    </row>
    <row r="86" spans="1:7" ht="12.75">
      <c r="A86" s="25" t="s">
        <v>53</v>
      </c>
      <c r="B86" s="87" t="s">
        <v>357</v>
      </c>
      <c r="C86" s="133" t="s">
        <v>257</v>
      </c>
      <c r="D86" s="134"/>
      <c r="E86" s="33">
        <v>1000000</v>
      </c>
      <c r="F86" s="24"/>
      <c r="G86" s="58">
        <f t="shared" si="5"/>
        <v>1000000</v>
      </c>
    </row>
    <row r="87" spans="1:7" ht="12.75">
      <c r="A87" s="25" t="s">
        <v>54</v>
      </c>
      <c r="B87" s="87" t="s">
        <v>358</v>
      </c>
      <c r="C87" s="133" t="s">
        <v>295</v>
      </c>
      <c r="D87" s="134"/>
      <c r="E87" s="33">
        <v>195700</v>
      </c>
      <c r="F87" s="33">
        <v>195661.17</v>
      </c>
      <c r="G87" s="58">
        <f t="shared" si="5"/>
        <v>38.829999999987194</v>
      </c>
    </row>
    <row r="88" spans="1:7" ht="12.75">
      <c r="A88" s="23" t="s">
        <v>62</v>
      </c>
      <c r="B88" s="86"/>
      <c r="C88" s="131" t="s">
        <v>108</v>
      </c>
      <c r="D88" s="132"/>
      <c r="E88" s="24">
        <f>E91+E89+E90+E92</f>
        <v>73438123.07</v>
      </c>
      <c r="F88" s="24">
        <f>F91+F89+F90+F92</f>
        <v>13613087.649999999</v>
      </c>
      <c r="G88" s="57">
        <f t="shared" si="5"/>
        <v>59825035.419999994</v>
      </c>
    </row>
    <row r="89" spans="1:7" ht="12.75">
      <c r="A89" s="25" t="s">
        <v>56</v>
      </c>
      <c r="B89" s="87" t="s">
        <v>359</v>
      </c>
      <c r="C89" s="135" t="s">
        <v>256</v>
      </c>
      <c r="D89" s="136"/>
      <c r="E89" s="33">
        <v>8575900</v>
      </c>
      <c r="F89" s="33">
        <v>1632920</v>
      </c>
      <c r="G89" s="58">
        <f>E89-F89</f>
        <v>6942980</v>
      </c>
    </row>
    <row r="90" spans="1:7" ht="12.75">
      <c r="A90" s="25" t="s">
        <v>56</v>
      </c>
      <c r="B90" s="87" t="s">
        <v>360</v>
      </c>
      <c r="C90" s="135" t="s">
        <v>399</v>
      </c>
      <c r="D90" s="136"/>
      <c r="E90" s="33">
        <v>37775700</v>
      </c>
      <c r="F90" s="33"/>
      <c r="G90" s="58">
        <f t="shared" si="5"/>
        <v>37775700</v>
      </c>
    </row>
    <row r="91" spans="1:7" s="63" customFormat="1" ht="33.75">
      <c r="A91" s="25" t="s">
        <v>129</v>
      </c>
      <c r="B91" s="87" t="s">
        <v>361</v>
      </c>
      <c r="C91" s="135" t="s">
        <v>198</v>
      </c>
      <c r="D91" s="136"/>
      <c r="E91" s="33">
        <v>3832039.13</v>
      </c>
      <c r="F91" s="64">
        <v>3832039.13</v>
      </c>
      <c r="G91" s="58">
        <f t="shared" si="5"/>
        <v>0</v>
      </c>
    </row>
    <row r="92" spans="1:7" s="63" customFormat="1" ht="12.75">
      <c r="A92" s="59" t="s">
        <v>124</v>
      </c>
      <c r="B92" s="88"/>
      <c r="C92" s="137" t="s">
        <v>125</v>
      </c>
      <c r="D92" s="138"/>
      <c r="E92" s="60">
        <f>SUM(E93:E97)</f>
        <v>23254483.94</v>
      </c>
      <c r="F92" s="60">
        <f>SUM(F93:F97)</f>
        <v>8148128.52</v>
      </c>
      <c r="G92" s="61">
        <f aca="true" t="shared" si="6" ref="G92:G97">E92-F92</f>
        <v>15106355.420000002</v>
      </c>
    </row>
    <row r="93" spans="1:7" s="63" customFormat="1" ht="12.75">
      <c r="A93" s="25" t="s">
        <v>132</v>
      </c>
      <c r="B93" s="92" t="s">
        <v>362</v>
      </c>
      <c r="C93" s="133" t="s">
        <v>255</v>
      </c>
      <c r="D93" s="134"/>
      <c r="E93" s="33">
        <v>500000</v>
      </c>
      <c r="F93" s="33">
        <v>99989.6</v>
      </c>
      <c r="G93" s="43">
        <f t="shared" si="6"/>
        <v>400010.4</v>
      </c>
    </row>
    <row r="94" spans="1:7" ht="12.75">
      <c r="A94" s="25" t="s">
        <v>53</v>
      </c>
      <c r="B94" s="87" t="s">
        <v>363</v>
      </c>
      <c r="C94" s="133" t="s">
        <v>255</v>
      </c>
      <c r="D94" s="134"/>
      <c r="E94" s="26">
        <v>4030000</v>
      </c>
      <c r="F94" s="26">
        <v>429559.65</v>
      </c>
      <c r="G94" s="43">
        <f t="shared" si="6"/>
        <v>3600440.35</v>
      </c>
    </row>
    <row r="95" spans="1:7" ht="12.75">
      <c r="A95" s="25" t="s">
        <v>56</v>
      </c>
      <c r="B95" s="87" t="s">
        <v>364</v>
      </c>
      <c r="C95" s="133" t="s">
        <v>265</v>
      </c>
      <c r="D95" s="134"/>
      <c r="E95" s="26">
        <v>3500000</v>
      </c>
      <c r="F95" s="26">
        <v>3330073.61</v>
      </c>
      <c r="G95" s="43">
        <f t="shared" si="6"/>
        <v>169926.39000000013</v>
      </c>
    </row>
    <row r="96" spans="1:7" ht="12.75">
      <c r="A96" s="25" t="s">
        <v>57</v>
      </c>
      <c r="B96" s="87" t="s">
        <v>365</v>
      </c>
      <c r="C96" s="133" t="s">
        <v>266</v>
      </c>
      <c r="D96" s="134"/>
      <c r="E96" s="26">
        <v>7224483.94</v>
      </c>
      <c r="F96" s="26">
        <v>3983926.09</v>
      </c>
      <c r="G96" s="43">
        <f t="shared" si="6"/>
        <v>3240557.8500000006</v>
      </c>
    </row>
    <row r="97" spans="1:7" ht="12.75">
      <c r="A97" s="25" t="s">
        <v>56</v>
      </c>
      <c r="B97" s="87" t="s">
        <v>366</v>
      </c>
      <c r="C97" s="133" t="s">
        <v>244</v>
      </c>
      <c r="D97" s="134"/>
      <c r="E97" s="26">
        <v>8000000</v>
      </c>
      <c r="F97" s="26">
        <v>304579.57</v>
      </c>
      <c r="G97" s="43">
        <f t="shared" si="6"/>
        <v>7695420.43</v>
      </c>
    </row>
    <row r="98" spans="1:7" ht="12.75">
      <c r="A98" s="23" t="s">
        <v>63</v>
      </c>
      <c r="B98" s="86"/>
      <c r="C98" s="131" t="s">
        <v>109</v>
      </c>
      <c r="D98" s="132"/>
      <c r="E98" s="24">
        <f>E99+E105+E103</f>
        <v>8750000</v>
      </c>
      <c r="F98" s="24">
        <f>F99+F105+F103</f>
        <v>3343477.8200000003</v>
      </c>
      <c r="G98" s="42">
        <f t="shared" si="5"/>
        <v>5406522.18</v>
      </c>
    </row>
    <row r="99" spans="1:7" ht="12.75">
      <c r="A99" s="59" t="s">
        <v>126</v>
      </c>
      <c r="B99" s="88"/>
      <c r="C99" s="137" t="s">
        <v>267</v>
      </c>
      <c r="D99" s="138"/>
      <c r="E99" s="60">
        <f>SUM(E100:E102)</f>
        <v>2100000</v>
      </c>
      <c r="F99" s="60">
        <f>SUM(F100:F102)</f>
        <v>984906.64</v>
      </c>
      <c r="G99" s="61">
        <f t="shared" si="5"/>
        <v>1115093.3599999999</v>
      </c>
    </row>
    <row r="100" spans="1:7" ht="12.75">
      <c r="A100" s="25" t="s">
        <v>53</v>
      </c>
      <c r="B100" s="87" t="s">
        <v>367</v>
      </c>
      <c r="C100" s="133" t="s">
        <v>253</v>
      </c>
      <c r="D100" s="134"/>
      <c r="E100" s="26">
        <v>1000000</v>
      </c>
      <c r="F100" s="26">
        <v>529166.65</v>
      </c>
      <c r="G100" s="43">
        <f aca="true" t="shared" si="7" ref="G100:G122">E100-F100</f>
        <v>470833.35</v>
      </c>
    </row>
    <row r="101" spans="1:7" ht="12.75">
      <c r="A101" s="25" t="s">
        <v>57</v>
      </c>
      <c r="B101" s="87" t="s">
        <v>368</v>
      </c>
      <c r="C101" s="133" t="s">
        <v>254</v>
      </c>
      <c r="D101" s="134"/>
      <c r="E101" s="26">
        <v>200000</v>
      </c>
      <c r="F101" s="26">
        <v>5348.5</v>
      </c>
      <c r="G101" s="43">
        <f t="shared" si="7"/>
        <v>194651.5</v>
      </c>
    </row>
    <row r="102" spans="1:7" ht="12.75">
      <c r="A102" s="25" t="s">
        <v>52</v>
      </c>
      <c r="B102" s="87" t="s">
        <v>369</v>
      </c>
      <c r="C102" s="133" t="s">
        <v>245</v>
      </c>
      <c r="D102" s="134"/>
      <c r="E102" s="26">
        <v>900000</v>
      </c>
      <c r="F102" s="26">
        <v>450391.49</v>
      </c>
      <c r="G102" s="43">
        <f t="shared" si="7"/>
        <v>449608.51</v>
      </c>
    </row>
    <row r="103" spans="1:7" ht="12.75">
      <c r="A103" s="81" t="s">
        <v>296</v>
      </c>
      <c r="B103" s="91"/>
      <c r="C103" s="137" t="s">
        <v>298</v>
      </c>
      <c r="D103" s="138"/>
      <c r="E103" s="30">
        <f>E104</f>
        <v>150000</v>
      </c>
      <c r="F103" s="30">
        <f>F104</f>
        <v>84823.48</v>
      </c>
      <c r="G103" s="30">
        <f>G104</f>
        <v>65176.520000000004</v>
      </c>
    </row>
    <row r="104" spans="1:7" ht="12.75">
      <c r="A104" s="25" t="s">
        <v>53</v>
      </c>
      <c r="B104" s="87" t="s">
        <v>370</v>
      </c>
      <c r="C104" s="133" t="s">
        <v>297</v>
      </c>
      <c r="D104" s="134"/>
      <c r="E104" s="26">
        <v>150000</v>
      </c>
      <c r="F104" s="26">
        <v>84823.48</v>
      </c>
      <c r="G104" s="43">
        <f t="shared" si="7"/>
        <v>65176.520000000004</v>
      </c>
    </row>
    <row r="105" spans="1:7" s="63" customFormat="1" ht="15" customHeight="1">
      <c r="A105" s="59" t="s">
        <v>127</v>
      </c>
      <c r="B105" s="88"/>
      <c r="C105" s="137" t="s">
        <v>276</v>
      </c>
      <c r="D105" s="138"/>
      <c r="E105" s="60">
        <f>E108+E107+E106</f>
        <v>6500000</v>
      </c>
      <c r="F105" s="60">
        <f>F108+F107+F106</f>
        <v>2273747.7</v>
      </c>
      <c r="G105" s="57">
        <f t="shared" si="7"/>
        <v>4226252.3</v>
      </c>
    </row>
    <row r="106" spans="1:7" s="63" customFormat="1" ht="15" customHeight="1">
      <c r="A106" s="25" t="s">
        <v>53</v>
      </c>
      <c r="B106" s="87" t="s">
        <v>371</v>
      </c>
      <c r="C106" s="133" t="s">
        <v>252</v>
      </c>
      <c r="D106" s="134"/>
      <c r="E106" s="33">
        <v>3550000</v>
      </c>
      <c r="F106" s="33">
        <v>1894300</v>
      </c>
      <c r="G106" s="43">
        <f t="shared" si="7"/>
        <v>1655700</v>
      </c>
    </row>
    <row r="107" spans="1:7" s="63" customFormat="1" ht="15" customHeight="1">
      <c r="A107" s="25" t="s">
        <v>56</v>
      </c>
      <c r="B107" s="87" t="s">
        <v>372</v>
      </c>
      <c r="C107" s="133" t="s">
        <v>246</v>
      </c>
      <c r="D107" s="134"/>
      <c r="E107" s="33">
        <v>2700000</v>
      </c>
      <c r="F107" s="33">
        <v>295600</v>
      </c>
      <c r="G107" s="43">
        <f t="shared" si="7"/>
        <v>2404400</v>
      </c>
    </row>
    <row r="108" spans="1:7" s="74" customFormat="1" ht="12.75">
      <c r="A108" s="73" t="s">
        <v>57</v>
      </c>
      <c r="B108" s="87" t="s">
        <v>373</v>
      </c>
      <c r="C108" s="133" t="s">
        <v>260</v>
      </c>
      <c r="D108" s="134"/>
      <c r="E108" s="33">
        <v>250000</v>
      </c>
      <c r="F108" s="33">
        <v>83847.7</v>
      </c>
      <c r="G108" s="75">
        <f t="shared" si="7"/>
        <v>166152.3</v>
      </c>
    </row>
    <row r="109" spans="1:7" s="74" customFormat="1" ht="22.5">
      <c r="A109" s="23" t="s">
        <v>193</v>
      </c>
      <c r="B109" s="86"/>
      <c r="C109" s="139" t="s">
        <v>194</v>
      </c>
      <c r="D109" s="140"/>
      <c r="E109" s="60">
        <f>E110</f>
        <v>10100000</v>
      </c>
      <c r="F109" s="33">
        <f>F110</f>
        <v>2300000</v>
      </c>
      <c r="G109" s="57">
        <f t="shared" si="7"/>
        <v>7800000</v>
      </c>
    </row>
    <row r="110" spans="1:7" s="74" customFormat="1" ht="22.5">
      <c r="A110" s="25" t="s">
        <v>120</v>
      </c>
      <c r="B110" s="87" t="s">
        <v>374</v>
      </c>
      <c r="C110" s="135" t="s">
        <v>199</v>
      </c>
      <c r="D110" s="136"/>
      <c r="E110" s="26">
        <v>10100000</v>
      </c>
      <c r="F110" s="33">
        <v>2300000</v>
      </c>
      <c r="G110" s="58">
        <f t="shared" si="7"/>
        <v>7800000</v>
      </c>
    </row>
    <row r="111" spans="1:7" ht="22.5">
      <c r="A111" s="23" t="s">
        <v>102</v>
      </c>
      <c r="B111" s="86"/>
      <c r="C111" s="131" t="s">
        <v>103</v>
      </c>
      <c r="D111" s="132"/>
      <c r="E111" s="24">
        <f>E112+E113</f>
        <v>180000</v>
      </c>
      <c r="F111" s="24">
        <f>F112+F113</f>
        <v>133305</v>
      </c>
      <c r="G111" s="57">
        <f t="shared" si="7"/>
        <v>46695</v>
      </c>
    </row>
    <row r="112" spans="1:7" ht="12.75">
      <c r="A112" s="25" t="s">
        <v>54</v>
      </c>
      <c r="B112" s="87" t="s">
        <v>375</v>
      </c>
      <c r="C112" s="133" t="s">
        <v>247</v>
      </c>
      <c r="D112" s="134"/>
      <c r="E112" s="26">
        <v>63495</v>
      </c>
      <c r="F112" s="26">
        <v>16800</v>
      </c>
      <c r="G112" s="43">
        <f t="shared" si="7"/>
        <v>46695</v>
      </c>
    </row>
    <row r="113" spans="1:7" ht="12.75">
      <c r="A113" s="25" t="s">
        <v>55</v>
      </c>
      <c r="B113" s="87" t="s">
        <v>376</v>
      </c>
      <c r="C113" s="133" t="s">
        <v>248</v>
      </c>
      <c r="D113" s="134"/>
      <c r="E113" s="26">
        <v>116505</v>
      </c>
      <c r="F113" s="26">
        <v>116505</v>
      </c>
      <c r="G113" s="43">
        <f>E113-F113</f>
        <v>0</v>
      </c>
    </row>
    <row r="114" spans="1:7" ht="12.75">
      <c r="A114" s="23" t="s">
        <v>74</v>
      </c>
      <c r="B114" s="86"/>
      <c r="C114" s="131" t="s">
        <v>104</v>
      </c>
      <c r="D114" s="132"/>
      <c r="E114" s="24">
        <f>E115+E116+E117</f>
        <v>11968000</v>
      </c>
      <c r="F114" s="24">
        <f>F115+F116+F117</f>
        <v>4207500</v>
      </c>
      <c r="G114" s="57">
        <f t="shared" si="7"/>
        <v>7760500</v>
      </c>
    </row>
    <row r="115" spans="1:7" ht="22.5">
      <c r="A115" s="25" t="s">
        <v>120</v>
      </c>
      <c r="B115" s="87" t="s">
        <v>377</v>
      </c>
      <c r="C115" s="133" t="s">
        <v>204</v>
      </c>
      <c r="D115" s="134"/>
      <c r="E115" s="33">
        <v>7000000</v>
      </c>
      <c r="F115" s="33">
        <v>2200000</v>
      </c>
      <c r="G115" s="43">
        <f>E115-F115</f>
        <v>4800000</v>
      </c>
    </row>
    <row r="116" spans="1:7" ht="22.5">
      <c r="A116" s="25" t="s">
        <v>120</v>
      </c>
      <c r="B116" s="87" t="s">
        <v>378</v>
      </c>
      <c r="C116" s="133" t="s">
        <v>205</v>
      </c>
      <c r="D116" s="134"/>
      <c r="E116" s="33">
        <v>4578000</v>
      </c>
      <c r="F116" s="33">
        <v>1812500</v>
      </c>
      <c r="G116" s="43">
        <f t="shared" si="7"/>
        <v>2765500</v>
      </c>
    </row>
    <row r="117" spans="1:7" ht="22.5">
      <c r="A117" s="25" t="s">
        <v>64</v>
      </c>
      <c r="B117" s="87" t="s">
        <v>379</v>
      </c>
      <c r="C117" s="133" t="s">
        <v>200</v>
      </c>
      <c r="D117" s="134"/>
      <c r="E117" s="26">
        <v>390000</v>
      </c>
      <c r="F117" s="26">
        <v>195000</v>
      </c>
      <c r="G117" s="43">
        <f t="shared" si="7"/>
        <v>195000</v>
      </c>
    </row>
    <row r="118" spans="1:7" ht="12.75">
      <c r="A118" s="23" t="s">
        <v>144</v>
      </c>
      <c r="B118" s="86"/>
      <c r="C118" s="131" t="s">
        <v>145</v>
      </c>
      <c r="D118" s="132"/>
      <c r="E118" s="30">
        <f>E119+E123+E121</f>
        <v>510000</v>
      </c>
      <c r="F118" s="30">
        <f>F119+F123+F121</f>
        <v>188586.33000000002</v>
      </c>
      <c r="G118" s="57">
        <f t="shared" si="7"/>
        <v>321413.67</v>
      </c>
    </row>
    <row r="119" spans="1:7" ht="12.75">
      <c r="A119" s="59" t="s">
        <v>146</v>
      </c>
      <c r="B119" s="88"/>
      <c r="C119" s="137" t="s">
        <v>201</v>
      </c>
      <c r="D119" s="138"/>
      <c r="E119" s="60">
        <f>E120</f>
        <v>160000</v>
      </c>
      <c r="F119" s="60">
        <f>F120</f>
        <v>74586.33</v>
      </c>
      <c r="G119" s="57">
        <f t="shared" si="7"/>
        <v>85413.67</v>
      </c>
    </row>
    <row r="120" spans="1:7" ht="24" customHeight="1">
      <c r="A120" s="25" t="s">
        <v>148</v>
      </c>
      <c r="B120" s="87" t="s">
        <v>380</v>
      </c>
      <c r="C120" s="133" t="s">
        <v>251</v>
      </c>
      <c r="D120" s="134"/>
      <c r="E120" s="26">
        <v>160000</v>
      </c>
      <c r="F120" s="26">
        <v>74586.33</v>
      </c>
      <c r="G120" s="58">
        <f t="shared" si="7"/>
        <v>85413.67</v>
      </c>
    </row>
    <row r="121" spans="1:7" ht="15" customHeight="1">
      <c r="A121" s="59" t="s">
        <v>299</v>
      </c>
      <c r="B121" s="88"/>
      <c r="C121" s="137" t="s">
        <v>300</v>
      </c>
      <c r="D121" s="138"/>
      <c r="E121" s="30">
        <f>E122</f>
        <v>63000</v>
      </c>
      <c r="F121" s="30">
        <f>F122</f>
        <v>0</v>
      </c>
      <c r="G121" s="57">
        <f t="shared" si="7"/>
        <v>63000</v>
      </c>
    </row>
    <row r="122" spans="1:7" ht="15.75" customHeight="1">
      <c r="A122" s="25" t="s">
        <v>54</v>
      </c>
      <c r="B122" s="87" t="s">
        <v>381</v>
      </c>
      <c r="C122" s="133" t="s">
        <v>301</v>
      </c>
      <c r="D122" s="134"/>
      <c r="E122" s="26">
        <v>63000</v>
      </c>
      <c r="F122" s="26"/>
      <c r="G122" s="57">
        <f t="shared" si="7"/>
        <v>63000</v>
      </c>
    </row>
    <row r="123" spans="1:7" ht="12.75">
      <c r="A123" s="59" t="s">
        <v>147</v>
      </c>
      <c r="B123" s="88"/>
      <c r="C123" s="137" t="s">
        <v>105</v>
      </c>
      <c r="D123" s="138"/>
      <c r="E123" s="60">
        <f>E124</f>
        <v>287000</v>
      </c>
      <c r="F123" s="60">
        <f>F124</f>
        <v>114000</v>
      </c>
      <c r="G123" s="61">
        <f aca="true" t="shared" si="8" ref="G123:G131">E123-F123</f>
        <v>173000</v>
      </c>
    </row>
    <row r="124" spans="1:7" ht="12.75">
      <c r="A124" s="25" t="s">
        <v>133</v>
      </c>
      <c r="B124" s="87" t="s">
        <v>382</v>
      </c>
      <c r="C124" s="133" t="s">
        <v>261</v>
      </c>
      <c r="D124" s="134"/>
      <c r="E124" s="26">
        <v>287000</v>
      </c>
      <c r="F124" s="26">
        <v>114000</v>
      </c>
      <c r="G124" s="43">
        <f t="shared" si="8"/>
        <v>173000</v>
      </c>
    </row>
    <row r="125" spans="1:7" ht="22.5">
      <c r="A125" s="23" t="s">
        <v>106</v>
      </c>
      <c r="B125" s="86"/>
      <c r="C125" s="131" t="s">
        <v>107</v>
      </c>
      <c r="D125" s="132"/>
      <c r="E125" s="24">
        <f>E128+E127+E126</f>
        <v>180000</v>
      </c>
      <c r="F125" s="24">
        <f>F128+F127+F126</f>
        <v>94037.46</v>
      </c>
      <c r="G125" s="57">
        <f t="shared" si="8"/>
        <v>85962.54</v>
      </c>
    </row>
    <row r="126" spans="1:7" ht="12.75">
      <c r="A126" s="25" t="s">
        <v>51</v>
      </c>
      <c r="B126" s="87" t="s">
        <v>400</v>
      </c>
      <c r="C126" s="133" t="s">
        <v>304</v>
      </c>
      <c r="D126" s="134"/>
      <c r="E126" s="26">
        <v>9500</v>
      </c>
      <c r="F126" s="26">
        <v>9500</v>
      </c>
      <c r="G126" s="58">
        <f>E126-F126</f>
        <v>0</v>
      </c>
    </row>
    <row r="127" spans="1:7" ht="12.75">
      <c r="A127" s="25" t="s">
        <v>54</v>
      </c>
      <c r="B127" s="87" t="s">
        <v>401</v>
      </c>
      <c r="C127" s="133" t="s">
        <v>249</v>
      </c>
      <c r="D127" s="134"/>
      <c r="E127" s="26">
        <v>50000</v>
      </c>
      <c r="F127" s="26">
        <v>15500</v>
      </c>
      <c r="G127" s="58">
        <f t="shared" si="8"/>
        <v>34500</v>
      </c>
    </row>
    <row r="128" spans="1:7" ht="12.75">
      <c r="A128" s="25" t="s">
        <v>55</v>
      </c>
      <c r="B128" s="87" t="s">
        <v>402</v>
      </c>
      <c r="C128" s="133" t="s">
        <v>250</v>
      </c>
      <c r="D128" s="134"/>
      <c r="E128" s="26">
        <v>120500</v>
      </c>
      <c r="F128" s="26">
        <v>69037.46</v>
      </c>
      <c r="G128" s="58">
        <f t="shared" si="8"/>
        <v>51462.53999999999</v>
      </c>
    </row>
    <row r="129" spans="1:7" ht="22.5">
      <c r="A129" s="23" t="s">
        <v>142</v>
      </c>
      <c r="B129" s="86"/>
      <c r="C129" s="131" t="s">
        <v>143</v>
      </c>
      <c r="D129" s="132"/>
      <c r="E129" s="30">
        <f>E131+E130</f>
        <v>2980645.9299999997</v>
      </c>
      <c r="F129" s="30">
        <f>F131+F130</f>
        <v>1688300</v>
      </c>
      <c r="G129" s="57">
        <f t="shared" si="8"/>
        <v>1292345.9299999997</v>
      </c>
    </row>
    <row r="130" spans="1:7" ht="22.5">
      <c r="A130" s="25" t="s">
        <v>120</v>
      </c>
      <c r="B130" s="87" t="s">
        <v>403</v>
      </c>
      <c r="C130" s="135" t="s">
        <v>203</v>
      </c>
      <c r="D130" s="136"/>
      <c r="E130" s="26">
        <v>2042345.93</v>
      </c>
      <c r="F130" s="26">
        <v>750000</v>
      </c>
      <c r="G130" s="58">
        <f>E130-F130</f>
        <v>1292345.93</v>
      </c>
    </row>
    <row r="131" spans="1:7" ht="22.5">
      <c r="A131" s="25" t="s">
        <v>120</v>
      </c>
      <c r="B131" s="87" t="s">
        <v>404</v>
      </c>
      <c r="C131" s="135" t="s">
        <v>202</v>
      </c>
      <c r="D131" s="136"/>
      <c r="E131" s="26">
        <v>938300</v>
      </c>
      <c r="F131" s="26">
        <v>938300</v>
      </c>
      <c r="G131" s="58">
        <f t="shared" si="8"/>
        <v>0</v>
      </c>
    </row>
    <row r="132" spans="1:7" ht="12.75">
      <c r="A132" s="23" t="s">
        <v>65</v>
      </c>
      <c r="B132" s="86" t="s">
        <v>413</v>
      </c>
      <c r="C132" s="131" t="s">
        <v>33</v>
      </c>
      <c r="D132" s="132"/>
      <c r="E132" s="66">
        <f>'Доходы 1'!D19-Расходы1!E13</f>
        <v>-4299041</v>
      </c>
      <c r="F132" s="39">
        <f>'Доходы 1'!F19-Расходы1!F13</f>
        <v>2959029.3099999875</v>
      </c>
      <c r="G132" s="94" t="s">
        <v>33</v>
      </c>
    </row>
  </sheetData>
  <sheetProtection/>
  <mergeCells count="127">
    <mergeCell ref="A2:E2"/>
    <mergeCell ref="A4:A11"/>
    <mergeCell ref="C4:D11"/>
    <mergeCell ref="E4:E11"/>
    <mergeCell ref="C22:D22"/>
    <mergeCell ref="C32:D32"/>
    <mergeCell ref="C30:D30"/>
    <mergeCell ref="C31:D31"/>
    <mergeCell ref="C29:D29"/>
    <mergeCell ref="C21:D21"/>
    <mergeCell ref="C35:D35"/>
    <mergeCell ref="C36:D36"/>
    <mergeCell ref="C38:D38"/>
    <mergeCell ref="C39:D39"/>
    <mergeCell ref="C109:D109"/>
    <mergeCell ref="C33:D33"/>
    <mergeCell ref="C42:D42"/>
    <mergeCell ref="C58:D58"/>
    <mergeCell ref="C37:D37"/>
    <mergeCell ref="C48:D48"/>
    <mergeCell ref="C45:D45"/>
    <mergeCell ref="C43:D43"/>
    <mergeCell ref="C34:D34"/>
    <mergeCell ref="C25:D25"/>
    <mergeCell ref="C59:D59"/>
    <mergeCell ref="C57:D57"/>
    <mergeCell ref="C52:D52"/>
    <mergeCell ref="C49:D49"/>
    <mergeCell ref="C55:D55"/>
    <mergeCell ref="C47:D47"/>
    <mergeCell ref="C51:D51"/>
    <mergeCell ref="C53:D53"/>
    <mergeCell ref="C97:D97"/>
    <mergeCell ref="C63:D63"/>
    <mergeCell ref="C56:D56"/>
    <mergeCell ref="C28:D28"/>
    <mergeCell ref="C44:D44"/>
    <mergeCell ref="C41:D41"/>
    <mergeCell ref="C40:D40"/>
    <mergeCell ref="C50:D50"/>
    <mergeCell ref="C46:D46"/>
    <mergeCell ref="C54:D54"/>
    <mergeCell ref="C18:D18"/>
    <mergeCell ref="C19:D19"/>
    <mergeCell ref="C15:D15"/>
    <mergeCell ref="C16:D16"/>
    <mergeCell ref="C27:D27"/>
    <mergeCell ref="C20:D20"/>
    <mergeCell ref="C17:D17"/>
    <mergeCell ref="C24:D24"/>
    <mergeCell ref="C26:D26"/>
    <mergeCell ref="C81:D81"/>
    <mergeCell ref="C82:D82"/>
    <mergeCell ref="C65:D65"/>
    <mergeCell ref="G4:G9"/>
    <mergeCell ref="C12:D12"/>
    <mergeCell ref="C14:D14"/>
    <mergeCell ref="C13:D13"/>
    <mergeCell ref="F4:F9"/>
    <mergeCell ref="C72:D72"/>
    <mergeCell ref="C23:D23"/>
    <mergeCell ref="C113:D113"/>
    <mergeCell ref="C100:D100"/>
    <mergeCell ref="C70:D70"/>
    <mergeCell ref="C102:D102"/>
    <mergeCell ref="C98:D98"/>
    <mergeCell ref="C92:D92"/>
    <mergeCell ref="C75:D75"/>
    <mergeCell ref="C106:D106"/>
    <mergeCell ref="C107:D107"/>
    <mergeCell ref="C111:D111"/>
    <mergeCell ref="C119:D119"/>
    <mergeCell ref="C101:D101"/>
    <mergeCell ref="C118:D118"/>
    <mergeCell ref="C99:D99"/>
    <mergeCell ref="C105:D105"/>
    <mergeCell ref="C114:D114"/>
    <mergeCell ref="C104:D104"/>
    <mergeCell ref="C103:D103"/>
    <mergeCell ref="C110:D110"/>
    <mergeCell ref="C132:D132"/>
    <mergeCell ref="C112:D112"/>
    <mergeCell ref="C125:D125"/>
    <mergeCell ref="C123:D123"/>
    <mergeCell ref="C131:D131"/>
    <mergeCell ref="C120:D120"/>
    <mergeCell ref="C126:D126"/>
    <mergeCell ref="C116:D116"/>
    <mergeCell ref="C117:D117"/>
    <mergeCell ref="C122:D122"/>
    <mergeCell ref="C64:D64"/>
    <mergeCell ref="C66:D66"/>
    <mergeCell ref="C80:D80"/>
    <mergeCell ref="C79:D79"/>
    <mergeCell ref="C78:D78"/>
    <mergeCell ref="C73:D73"/>
    <mergeCell ref="C76:D76"/>
    <mergeCell ref="C77:D77"/>
    <mergeCell ref="C71:D71"/>
    <mergeCell ref="C60:D60"/>
    <mergeCell ref="C61:D61"/>
    <mergeCell ref="C62:D62"/>
    <mergeCell ref="C74:D74"/>
    <mergeCell ref="C69:D69"/>
    <mergeCell ref="C96:D96"/>
    <mergeCell ref="C87:D87"/>
    <mergeCell ref="C85:D85"/>
    <mergeCell ref="C67:D67"/>
    <mergeCell ref="C68:D68"/>
    <mergeCell ref="C130:D130"/>
    <mergeCell ref="C115:D115"/>
    <mergeCell ref="C128:D128"/>
    <mergeCell ref="C124:D124"/>
    <mergeCell ref="C127:D127"/>
    <mergeCell ref="C89:D89"/>
    <mergeCell ref="C90:D90"/>
    <mergeCell ref="C121:D121"/>
    <mergeCell ref="C129:D129"/>
    <mergeCell ref="C108:D108"/>
    <mergeCell ref="C84:D84"/>
    <mergeCell ref="C95:D95"/>
    <mergeCell ref="C91:D91"/>
    <mergeCell ref="C88:D88"/>
    <mergeCell ref="C83:D83"/>
    <mergeCell ref="C86:D86"/>
    <mergeCell ref="C93:D93"/>
    <mergeCell ref="C94:D94"/>
  </mergeCells>
  <conditionalFormatting sqref="F14 E132:G132 G39:G47 G33 G13:G29 G49:G59 G62:G66 G105:G125 G127:G131 G69:G88 G90:G101">
    <cfRule type="cellIs" priority="43" dxfId="34" operator="equal" stopIfTrue="1">
      <formula>0</formula>
    </cfRule>
  </conditionalFormatting>
  <conditionalFormatting sqref="G34">
    <cfRule type="cellIs" priority="16" dxfId="34" operator="equal" stopIfTrue="1">
      <formula>0</formula>
    </cfRule>
  </conditionalFormatting>
  <conditionalFormatting sqref="G35">
    <cfRule type="cellIs" priority="15" dxfId="34" operator="equal" stopIfTrue="1">
      <formula>0</formula>
    </cfRule>
  </conditionalFormatting>
  <conditionalFormatting sqref="G36">
    <cfRule type="cellIs" priority="14" dxfId="34" operator="equal" stopIfTrue="1">
      <formula>0</formula>
    </cfRule>
  </conditionalFormatting>
  <conditionalFormatting sqref="G37">
    <cfRule type="cellIs" priority="13" dxfId="34" operator="equal" stopIfTrue="1">
      <formula>0</formula>
    </cfRule>
  </conditionalFormatting>
  <conditionalFormatting sqref="G48">
    <cfRule type="cellIs" priority="12" dxfId="34" operator="equal" stopIfTrue="1">
      <formula>0</formula>
    </cfRule>
  </conditionalFormatting>
  <conditionalFormatting sqref="G60:G61">
    <cfRule type="cellIs" priority="10" dxfId="34" operator="equal" stopIfTrue="1">
      <formula>0</formula>
    </cfRule>
  </conditionalFormatting>
  <conditionalFormatting sqref="G102 G104">
    <cfRule type="cellIs" priority="9" dxfId="34" operator="equal" stopIfTrue="1">
      <formula>0</formula>
    </cfRule>
  </conditionalFormatting>
  <conditionalFormatting sqref="G31">
    <cfRule type="cellIs" priority="8" dxfId="34" operator="equal" stopIfTrue="1">
      <formula>0</formula>
    </cfRule>
  </conditionalFormatting>
  <conditionalFormatting sqref="G30">
    <cfRule type="cellIs" priority="7" dxfId="34" operator="equal" stopIfTrue="1">
      <formula>0</formula>
    </cfRule>
  </conditionalFormatting>
  <conditionalFormatting sqref="G32">
    <cfRule type="cellIs" priority="6" dxfId="34" operator="equal" stopIfTrue="1">
      <formula>0</formula>
    </cfRule>
  </conditionalFormatting>
  <conditionalFormatting sqref="G38">
    <cfRule type="cellIs" priority="5" dxfId="34" operator="equal" stopIfTrue="1">
      <formula>0</formula>
    </cfRule>
  </conditionalFormatting>
  <conditionalFormatting sqref="G67">
    <cfRule type="cellIs" priority="4" dxfId="34" operator="equal" stopIfTrue="1">
      <formula>0</formula>
    </cfRule>
  </conditionalFormatting>
  <conditionalFormatting sqref="G68">
    <cfRule type="cellIs" priority="3" dxfId="34" operator="equal" stopIfTrue="1">
      <formula>0</formula>
    </cfRule>
  </conditionalFormatting>
  <conditionalFormatting sqref="G126">
    <cfRule type="cellIs" priority="2" dxfId="34" operator="equal" stopIfTrue="1">
      <formula>0</formula>
    </cfRule>
  </conditionalFormatting>
  <conditionalFormatting sqref="G89">
    <cfRule type="cellIs" priority="1" dxfId="34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51"/>
  <sheetViews>
    <sheetView showGridLines="0" tabSelected="1" zoomScalePageLayoutView="0" workbookViewId="0" topLeftCell="A13">
      <selection activeCell="E29" sqref="E29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9" t="s">
        <v>18</v>
      </c>
      <c r="B1" s="159"/>
      <c r="C1" s="159"/>
      <c r="D1" s="159"/>
      <c r="E1" s="159"/>
      <c r="F1" s="159"/>
    </row>
    <row r="2" spans="1:6" ht="12.75" customHeight="1">
      <c r="A2" s="147" t="s">
        <v>388</v>
      </c>
      <c r="B2" s="147"/>
      <c r="C2" s="147"/>
      <c r="D2" s="147"/>
      <c r="E2" s="147"/>
      <c r="F2" s="14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0" t="s">
        <v>4</v>
      </c>
      <c r="B4" s="123" t="s">
        <v>10</v>
      </c>
      <c r="C4" s="123" t="s">
        <v>24</v>
      </c>
      <c r="D4" s="107" t="s">
        <v>16</v>
      </c>
      <c r="E4" s="107" t="s">
        <v>11</v>
      </c>
      <c r="F4" s="104" t="s">
        <v>14</v>
      </c>
    </row>
    <row r="5" spans="1:6" ht="4.5" customHeight="1">
      <c r="A5" s="121"/>
      <c r="B5" s="124"/>
      <c r="C5" s="124"/>
      <c r="D5" s="108"/>
      <c r="E5" s="108"/>
      <c r="F5" s="105"/>
    </row>
    <row r="6" spans="1:6" ht="6" customHeight="1">
      <c r="A6" s="121"/>
      <c r="B6" s="124"/>
      <c r="C6" s="124"/>
      <c r="D6" s="108"/>
      <c r="E6" s="108"/>
      <c r="F6" s="105"/>
    </row>
    <row r="7" spans="1:6" ht="4.5" customHeight="1">
      <c r="A7" s="121"/>
      <c r="B7" s="124"/>
      <c r="C7" s="124"/>
      <c r="D7" s="108"/>
      <c r="E7" s="108"/>
      <c r="F7" s="105"/>
    </row>
    <row r="8" spans="1:6" ht="6" customHeight="1">
      <c r="A8" s="121"/>
      <c r="B8" s="124"/>
      <c r="C8" s="124"/>
      <c r="D8" s="108"/>
      <c r="E8" s="108"/>
      <c r="F8" s="105"/>
    </row>
    <row r="9" spans="1:6" ht="6" customHeight="1">
      <c r="A9" s="121"/>
      <c r="B9" s="124"/>
      <c r="C9" s="124"/>
      <c r="D9" s="108"/>
      <c r="E9" s="108"/>
      <c r="F9" s="105"/>
    </row>
    <row r="10" spans="1:6" ht="18" customHeight="1">
      <c r="A10" s="122"/>
      <c r="B10" s="125"/>
      <c r="C10" s="125"/>
      <c r="D10" s="109"/>
      <c r="E10" s="109"/>
      <c r="F10" s="106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97" t="s">
        <v>386</v>
      </c>
      <c r="B12" s="32" t="s">
        <v>66</v>
      </c>
      <c r="C12" s="32" t="s">
        <v>33</v>
      </c>
      <c r="D12" s="33">
        <f>D26</f>
        <v>4299041</v>
      </c>
      <c r="E12" s="33">
        <f>E26</f>
        <v>-2959029.309999995</v>
      </c>
      <c r="F12" s="33">
        <f>D12-E12</f>
        <v>7258070.309999995</v>
      </c>
    </row>
    <row r="13" spans="1:6" ht="35.25" customHeight="1">
      <c r="A13" s="31" t="s">
        <v>411</v>
      </c>
      <c r="B13" s="32" t="s">
        <v>67</v>
      </c>
      <c r="C13" s="32" t="s">
        <v>33</v>
      </c>
      <c r="D13" s="30"/>
      <c r="E13" s="30"/>
      <c r="F13" s="30">
        <f>D13-E13</f>
        <v>0</v>
      </c>
    </row>
    <row r="14" spans="1:6" ht="12.75">
      <c r="A14" s="31" t="s">
        <v>385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12.75">
      <c r="A16" s="31"/>
      <c r="B16" s="32"/>
      <c r="C16" s="32"/>
      <c r="D16" s="33"/>
      <c r="E16" s="33"/>
      <c r="F16" s="33"/>
    </row>
    <row r="17" spans="1:6" ht="12.75">
      <c r="A17" s="31"/>
      <c r="B17" s="32"/>
      <c r="C17" s="32"/>
      <c r="D17" s="33"/>
      <c r="E17" s="33"/>
      <c r="F17" s="33"/>
    </row>
    <row r="18" spans="1:6" ht="12.75">
      <c r="A18" s="31"/>
      <c r="B18" s="32"/>
      <c r="C18" s="32"/>
      <c r="D18" s="33"/>
      <c r="E18" s="33"/>
      <c r="F18" s="33"/>
    </row>
    <row r="19" spans="1:6" ht="12.75">
      <c r="A19" s="31"/>
      <c r="B19" s="32"/>
      <c r="C19" s="32"/>
      <c r="D19" s="33"/>
      <c r="E19" s="33"/>
      <c r="F19" s="33"/>
    </row>
    <row r="20" spans="1:6" ht="12.75">
      <c r="A20" s="31"/>
      <c r="B20" s="32"/>
      <c r="C20" s="32"/>
      <c r="D20" s="33"/>
      <c r="E20" s="33"/>
      <c r="F20" s="33"/>
    </row>
    <row r="21" spans="1:6" ht="26.25" customHeight="1">
      <c r="A21" s="97" t="s">
        <v>387</v>
      </c>
      <c r="B21" s="32" t="s">
        <v>68</v>
      </c>
      <c r="C21" s="32" t="s">
        <v>33</v>
      </c>
      <c r="D21" s="30"/>
      <c r="E21" s="30"/>
      <c r="F21" s="30">
        <f>D21-E21</f>
        <v>0</v>
      </c>
    </row>
    <row r="22" spans="1:6" ht="12.75">
      <c r="A22" s="31" t="s">
        <v>385</v>
      </c>
      <c r="B22" s="32"/>
      <c r="C22" s="29"/>
      <c r="D22" s="30"/>
      <c r="E22" s="30"/>
      <c r="F22" s="30">
        <f>D22-E22</f>
        <v>0</v>
      </c>
    </row>
    <row r="23" spans="1:6" ht="12.75">
      <c r="A23" s="31"/>
      <c r="B23" s="32"/>
      <c r="C23" s="29"/>
      <c r="D23" s="30"/>
      <c r="E23" s="30"/>
      <c r="F23" s="30"/>
    </row>
    <row r="24" spans="1:6" ht="12.75">
      <c r="A24" s="31"/>
      <c r="B24" s="32"/>
      <c r="C24" s="29"/>
      <c r="D24" s="30"/>
      <c r="E24" s="30"/>
      <c r="F24" s="30"/>
    </row>
    <row r="25" spans="1:6" ht="12.75">
      <c r="A25" s="31"/>
      <c r="B25" s="32"/>
      <c r="C25" s="29"/>
      <c r="D25" s="30"/>
      <c r="E25" s="30"/>
      <c r="F25" s="30"/>
    </row>
    <row r="26" spans="1:6" ht="12.75">
      <c r="A26" s="98" t="s">
        <v>69</v>
      </c>
      <c r="B26" s="32" t="s">
        <v>70</v>
      </c>
      <c r="C26" s="29" t="s">
        <v>32</v>
      </c>
      <c r="D26" s="33">
        <f>D27+D30</f>
        <v>4299041</v>
      </c>
      <c r="E26" s="33">
        <f>E27+E30</f>
        <v>-2959029.309999995</v>
      </c>
      <c r="F26" s="33">
        <f>D26-E26</f>
        <v>7258070.309999995</v>
      </c>
    </row>
    <row r="27" spans="1:6" ht="12.75">
      <c r="A27" s="166" t="s">
        <v>390</v>
      </c>
      <c r="B27" s="168" t="s">
        <v>71</v>
      </c>
      <c r="C27" s="168" t="s">
        <v>76</v>
      </c>
      <c r="D27" s="157">
        <f>-'Доходы 1'!D19:E19</f>
        <v>-140142963</v>
      </c>
      <c r="E27" s="157">
        <v>-37679408.58</v>
      </c>
      <c r="F27" s="164" t="s">
        <v>33</v>
      </c>
    </row>
    <row r="28" spans="1:6" ht="12.75" customHeight="1">
      <c r="A28" s="167"/>
      <c r="B28" s="169"/>
      <c r="C28" s="169"/>
      <c r="D28" s="158"/>
      <c r="E28" s="158"/>
      <c r="F28" s="165"/>
    </row>
    <row r="29" spans="1:6" ht="12.75" customHeight="1">
      <c r="A29" s="31"/>
      <c r="B29" s="32"/>
      <c r="C29" s="32"/>
      <c r="D29" s="33"/>
      <c r="E29" s="33"/>
      <c r="F29" s="95" t="s">
        <v>33</v>
      </c>
    </row>
    <row r="30" spans="1:6" ht="12.75" customHeight="1">
      <c r="A30" s="166" t="s">
        <v>389</v>
      </c>
      <c r="B30" s="168" t="s">
        <v>72</v>
      </c>
      <c r="C30" s="168" t="s">
        <v>75</v>
      </c>
      <c r="D30" s="157">
        <f>Расходы1!E13</f>
        <v>144442004</v>
      </c>
      <c r="E30" s="157">
        <v>34720379.27</v>
      </c>
      <c r="F30" s="164" t="s">
        <v>33</v>
      </c>
    </row>
    <row r="31" spans="1:6" ht="12.75" customHeight="1">
      <c r="A31" s="167"/>
      <c r="B31" s="169"/>
      <c r="C31" s="169"/>
      <c r="D31" s="158"/>
      <c r="E31" s="158"/>
      <c r="F31" s="165"/>
    </row>
    <row r="32" spans="1:6" ht="15.75" customHeight="1">
      <c r="A32" s="31"/>
      <c r="B32" s="32"/>
      <c r="C32" s="32"/>
      <c r="D32" s="33"/>
      <c r="E32" s="33"/>
      <c r="F32" s="95" t="s">
        <v>33</v>
      </c>
    </row>
    <row r="35" ht="12.75">
      <c r="A35" s="67"/>
    </row>
    <row r="36" ht="12.75">
      <c r="A36" s="67"/>
    </row>
    <row r="37" ht="12.75">
      <c r="A37" s="67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8"/>
    </row>
    <row r="43" spans="1:5" ht="12.75">
      <c r="A43" s="69" t="s">
        <v>150</v>
      </c>
      <c r="B43" s="69"/>
      <c r="C43" s="72"/>
      <c r="D43" s="69"/>
      <c r="E43" s="72" t="s">
        <v>151</v>
      </c>
    </row>
    <row r="44" spans="1:5" ht="12.75">
      <c r="A44" s="160" t="s">
        <v>156</v>
      </c>
      <c r="B44" s="160"/>
      <c r="C44" s="160"/>
      <c r="D44" s="160"/>
      <c r="E44" s="70" t="s">
        <v>152</v>
      </c>
    </row>
    <row r="45" spans="1:5" ht="12.75">
      <c r="A45" s="69" t="s">
        <v>391</v>
      </c>
      <c r="B45" s="161"/>
      <c r="C45" s="162"/>
      <c r="D45" s="161"/>
      <c r="E45" s="162" t="s">
        <v>155</v>
      </c>
    </row>
    <row r="46" spans="1:5" ht="12.75">
      <c r="A46" s="69" t="s">
        <v>153</v>
      </c>
      <c r="B46" s="161"/>
      <c r="C46" s="163"/>
      <c r="D46" s="161"/>
      <c r="E46" s="163"/>
    </row>
    <row r="47" spans="1:5" ht="12.75">
      <c r="A47" s="160" t="s">
        <v>157</v>
      </c>
      <c r="B47" s="160"/>
      <c r="C47" s="160"/>
      <c r="D47" s="160"/>
      <c r="E47" s="70" t="s">
        <v>152</v>
      </c>
    </row>
    <row r="48" spans="1:5" ht="12.75">
      <c r="A48" s="69" t="s">
        <v>154</v>
      </c>
      <c r="B48" s="69"/>
      <c r="C48" s="72"/>
      <c r="D48" s="69"/>
      <c r="E48" s="72" t="s">
        <v>155</v>
      </c>
    </row>
    <row r="49" spans="1:5" ht="12.75">
      <c r="A49" s="160" t="s">
        <v>158</v>
      </c>
      <c r="B49" s="160"/>
      <c r="C49" s="160"/>
      <c r="D49" s="160"/>
      <c r="E49" s="70" t="s">
        <v>152</v>
      </c>
    </row>
    <row r="50" spans="1:5" ht="12.75">
      <c r="A50" s="70"/>
      <c r="B50" s="70"/>
      <c r="C50" s="70"/>
      <c r="D50" s="70"/>
      <c r="E50" s="70"/>
    </row>
    <row r="51" spans="1:5" ht="12.75">
      <c r="A51" s="71" t="s">
        <v>392</v>
      </c>
      <c r="B51" s="70"/>
      <c r="C51" s="70"/>
      <c r="D51" s="70"/>
      <c r="E51" s="70"/>
    </row>
  </sheetData>
  <sheetProtection/>
  <mergeCells count="27">
    <mergeCell ref="F30:F31"/>
    <mergeCell ref="A30:A31"/>
    <mergeCell ref="A27:A28"/>
    <mergeCell ref="B27:B28"/>
    <mergeCell ref="C27:C28"/>
    <mergeCell ref="D27:D28"/>
    <mergeCell ref="E27:E28"/>
    <mergeCell ref="F27:F28"/>
    <mergeCell ref="B30:B31"/>
    <mergeCell ref="C30:C31"/>
    <mergeCell ref="A49:D49"/>
    <mergeCell ref="A44:D44"/>
    <mergeCell ref="B45:B46"/>
    <mergeCell ref="C45:C46"/>
    <mergeCell ref="D45:D46"/>
    <mergeCell ref="E45:E46"/>
    <mergeCell ref="A47:D47"/>
    <mergeCell ref="D30:D31"/>
    <mergeCell ref="E30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2:F32 E12:F25 F26:F27 F29:F30">
    <cfRule type="cellIs" priority="2" dxfId="34" operator="equal" stopIfTrue="1">
      <formula>0</formula>
    </cfRule>
  </conditionalFormatting>
  <conditionalFormatting sqref="E30">
    <cfRule type="cellIs" priority="1" dxfId="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2013-07-03T10:57:22Z</cp:lastPrinted>
  <dcterms:created xsi:type="dcterms:W3CDTF">1999-06-18T11:49:53Z</dcterms:created>
  <dcterms:modified xsi:type="dcterms:W3CDTF">2013-07-09T07:35:57Z</dcterms:modified>
  <cp:category/>
  <cp:version/>
  <cp:contentType/>
  <cp:contentStatus/>
</cp:coreProperties>
</file>